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諸手当の支給状況\R3 4 teate\"/>
    </mc:Choice>
  </mc:AlternateContent>
  <bookViews>
    <workbookView xWindow="0" yWindow="0" windowWidth="14952" windowHeight="721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R31" i="1"/>
  <c r="N31" i="1"/>
  <c r="P31" i="1" s="1"/>
  <c r="L31" i="1"/>
  <c r="M30" i="1"/>
  <c r="M32" i="1" s="1"/>
  <c r="K30" i="1"/>
  <c r="K32" i="1" s="1"/>
  <c r="J30" i="1"/>
  <c r="J32" i="1" s="1"/>
  <c r="D30" i="1"/>
  <c r="M29" i="1"/>
  <c r="K29" i="1"/>
  <c r="J29" i="1"/>
  <c r="I29" i="1"/>
  <c r="H29" i="1"/>
  <c r="G29" i="1"/>
  <c r="F29" i="1"/>
  <c r="E29" i="1"/>
  <c r="D29" i="1"/>
  <c r="N28" i="1"/>
  <c r="P28" i="1" s="1"/>
  <c r="L28" i="1"/>
  <c r="N27" i="1"/>
  <c r="P27" i="1" s="1"/>
  <c r="L27" i="1"/>
  <c r="N26" i="1"/>
  <c r="P26" i="1" s="1"/>
  <c r="L26" i="1"/>
  <c r="R26" i="1" s="1"/>
  <c r="R25" i="1"/>
  <c r="N25" i="1"/>
  <c r="P25" i="1" s="1"/>
  <c r="L25" i="1"/>
  <c r="N24" i="1"/>
  <c r="N29" i="1" s="1"/>
  <c r="P29" i="1" s="1"/>
  <c r="L24" i="1"/>
  <c r="R24" i="1" s="1"/>
  <c r="N23" i="1"/>
  <c r="P23" i="1" s="1"/>
  <c r="M23" i="1"/>
  <c r="J23" i="1"/>
  <c r="I23" i="1"/>
  <c r="H23" i="1"/>
  <c r="G23" i="1"/>
  <c r="F23" i="1"/>
  <c r="E23" i="1"/>
  <c r="E30" i="1" s="1"/>
  <c r="E32" i="1" s="1"/>
  <c r="D23" i="1"/>
  <c r="N22" i="1"/>
  <c r="L22" i="1"/>
  <c r="P21" i="1"/>
  <c r="N21" i="1"/>
  <c r="L21" i="1"/>
  <c r="R21" i="1" s="1"/>
  <c r="R20" i="1"/>
  <c r="N20" i="1"/>
  <c r="P20" i="1" s="1"/>
  <c r="L20" i="1"/>
  <c r="P19" i="1"/>
  <c r="N19" i="1"/>
  <c r="L19" i="1"/>
  <c r="L23" i="1" s="1"/>
  <c r="R23" i="1" s="1"/>
  <c r="R18" i="1"/>
  <c r="N18" i="1"/>
  <c r="P18" i="1" s="1"/>
  <c r="L18" i="1"/>
  <c r="P17" i="1"/>
  <c r="N17" i="1"/>
  <c r="L17" i="1"/>
  <c r="R17" i="1" s="1"/>
  <c r="R16" i="1"/>
  <c r="N16" i="1"/>
  <c r="P16" i="1" s="1"/>
  <c r="L16" i="1"/>
  <c r="P15" i="1"/>
  <c r="N15" i="1"/>
  <c r="L15" i="1"/>
  <c r="R15" i="1" s="1"/>
  <c r="M14" i="1"/>
  <c r="K14" i="1"/>
  <c r="J14" i="1"/>
  <c r="I14" i="1"/>
  <c r="I30" i="1" s="1"/>
  <c r="I32" i="1" s="1"/>
  <c r="H14" i="1"/>
  <c r="H30" i="1" s="1"/>
  <c r="H32" i="1" s="1"/>
  <c r="G14" i="1"/>
  <c r="G30" i="1" s="1"/>
  <c r="G32" i="1" s="1"/>
  <c r="F14" i="1"/>
  <c r="F30" i="1" s="1"/>
  <c r="F32" i="1" s="1"/>
  <c r="E14" i="1"/>
  <c r="D14" i="1"/>
  <c r="N13" i="1"/>
  <c r="P13" i="1" s="1"/>
  <c r="L13" i="1"/>
  <c r="R13" i="1" s="1"/>
  <c r="P12" i="1"/>
  <c r="N12" i="1"/>
  <c r="L12" i="1"/>
  <c r="R12" i="1" s="1"/>
  <c r="N11" i="1"/>
  <c r="P11" i="1" s="1"/>
  <c r="L11" i="1"/>
  <c r="R11" i="1" s="1"/>
  <c r="P10" i="1"/>
  <c r="N10" i="1"/>
  <c r="L10" i="1"/>
  <c r="R10" i="1" s="1"/>
  <c r="N9" i="1"/>
  <c r="P9" i="1" s="1"/>
  <c r="L9" i="1"/>
  <c r="R9" i="1" s="1"/>
  <c r="P8" i="1"/>
  <c r="N8" i="1"/>
  <c r="L8" i="1"/>
  <c r="R8" i="1" s="1"/>
  <c r="N7" i="1"/>
  <c r="N14" i="1" s="1"/>
  <c r="L7" i="1"/>
  <c r="L14" i="1" s="1"/>
  <c r="R14" i="1" l="1"/>
  <c r="P14" i="1"/>
  <c r="N30" i="1"/>
  <c r="P30" i="1" s="1"/>
  <c r="N32" i="1"/>
  <c r="P32" i="1" s="1"/>
  <c r="P7" i="1"/>
  <c r="R7" i="1"/>
  <c r="R19" i="1"/>
  <c r="P24" i="1"/>
  <c r="L29" i="1"/>
  <c r="R29" i="1" s="1"/>
  <c r="L30" i="1" l="1"/>
  <c r="R30" i="1" l="1"/>
  <c r="L32" i="1"/>
  <c r="R32" i="1" s="1"/>
</calcChain>
</file>

<file path=xl/sharedStrings.xml><?xml version="1.0" encoding="utf-8"?>
<sst xmlns="http://schemas.openxmlformats.org/spreadsheetml/2006/main" count="76" uniqueCount="45">
  <si>
    <t>（４）　扶養手当</t>
    <rPh sb="4" eb="6">
      <t>フヨウ</t>
    </rPh>
    <rPh sb="6" eb="8">
      <t>テアテ</t>
    </rPh>
    <phoneticPr fontId="4"/>
  </si>
  <si>
    <t>区　　　　分</t>
    <rPh sb="0" eb="1">
      <t>ク</t>
    </rPh>
    <rPh sb="5" eb="6">
      <t>ブン</t>
    </rPh>
    <phoneticPr fontId="4"/>
  </si>
  <si>
    <t>支給人員</t>
    <rPh sb="0" eb="2">
      <t>シキュウ</t>
    </rPh>
    <rPh sb="2" eb="4">
      <t>ジンイン</t>
    </rPh>
    <phoneticPr fontId="4"/>
  </si>
  <si>
    <t>扶　　養　　親　　族　　数</t>
    <rPh sb="0" eb="1">
      <t>タスク</t>
    </rPh>
    <rPh sb="3" eb="4">
      <t>マモル</t>
    </rPh>
    <rPh sb="6" eb="7">
      <t>オヤ</t>
    </rPh>
    <rPh sb="9" eb="10">
      <t>ゾク</t>
    </rPh>
    <rPh sb="12" eb="13">
      <t>スウ</t>
    </rPh>
    <phoneticPr fontId="4"/>
  </si>
  <si>
    <t>扶養親族のうち加算の対象となる子の人数</t>
    <rPh sb="0" eb="2">
      <t>フヨウ</t>
    </rPh>
    <rPh sb="2" eb="4">
      <t>シンゾク</t>
    </rPh>
    <rPh sb="7" eb="9">
      <t>カサン</t>
    </rPh>
    <rPh sb="10" eb="12">
      <t>タイショウ</t>
    </rPh>
    <rPh sb="15" eb="16">
      <t>コ</t>
    </rPh>
    <rPh sb="17" eb="18">
      <t>ヒト</t>
    </rPh>
    <rPh sb="18" eb="19">
      <t>カズ</t>
    </rPh>
    <phoneticPr fontId="4"/>
  </si>
  <si>
    <t>支給総額</t>
    <rPh sb="0" eb="2">
      <t>シキュウ</t>
    </rPh>
    <rPh sb="2" eb="4">
      <t>ソウガク</t>
    </rPh>
    <phoneticPr fontId="4"/>
  </si>
  <si>
    <t>１人当たり支給額</t>
    <rPh sb="1" eb="2">
      <t>ニン</t>
    </rPh>
    <rPh sb="2" eb="3">
      <t>ア</t>
    </rPh>
    <rPh sb="5" eb="8">
      <t>シキュウガク</t>
    </rPh>
    <phoneticPr fontId="4"/>
  </si>
  <si>
    <t>１人当たり扶養親族数</t>
    <rPh sb="1" eb="2">
      <t>ニン</t>
    </rPh>
    <rPh sb="2" eb="3">
      <t>ア</t>
    </rPh>
    <rPh sb="5" eb="7">
      <t>フヨウ</t>
    </rPh>
    <rPh sb="7" eb="9">
      <t>シンゾク</t>
    </rPh>
    <rPh sb="9" eb="10">
      <t>スウ</t>
    </rPh>
    <phoneticPr fontId="4"/>
  </si>
  <si>
    <t>全職員に対する受給者の割合</t>
    <rPh sb="0" eb="3">
      <t>ゼンショクイン</t>
    </rPh>
    <rPh sb="4" eb="5">
      <t>タイ</t>
    </rPh>
    <rPh sb="7" eb="10">
      <t>ジュキュウシャ</t>
    </rPh>
    <rPh sb="11" eb="12">
      <t>ワリ</t>
    </rPh>
    <rPh sb="12" eb="13">
      <t>ゴウ</t>
    </rPh>
    <phoneticPr fontId="4"/>
  </si>
  <si>
    <t>配偶者</t>
    <rPh sb="0" eb="3">
      <t>ハイグウシャ</t>
    </rPh>
    <phoneticPr fontId="4"/>
  </si>
  <si>
    <t>子
1人目</t>
    <rPh sb="0" eb="1">
      <t>コ</t>
    </rPh>
    <rPh sb="3" eb="4">
      <t>ニン</t>
    </rPh>
    <rPh sb="4" eb="5">
      <t>メ</t>
    </rPh>
    <phoneticPr fontId="4"/>
  </si>
  <si>
    <t>子
2人目</t>
    <rPh sb="0" eb="1">
      <t>コ</t>
    </rPh>
    <rPh sb="3" eb="5">
      <t>ニンメ</t>
    </rPh>
    <phoneticPr fontId="4"/>
  </si>
  <si>
    <t>子
3人目以降</t>
    <rPh sb="0" eb="1">
      <t>コ</t>
    </rPh>
    <rPh sb="3" eb="5">
      <t>ニンメ</t>
    </rPh>
    <rPh sb="5" eb="7">
      <t>イコウ</t>
    </rPh>
    <phoneticPr fontId="4"/>
  </si>
  <si>
    <t>父母等　</t>
    <rPh sb="0" eb="2">
      <t>フボ</t>
    </rPh>
    <rPh sb="2" eb="3">
      <t>トウ</t>
    </rPh>
    <phoneticPr fontId="4"/>
  </si>
  <si>
    <t>計</t>
    <rPh sb="0" eb="1">
      <t>ケイ</t>
    </rPh>
    <phoneticPr fontId="4"/>
  </si>
  <si>
    <t>全職員</t>
    <rPh sb="0" eb="3">
      <t>ゼンショクイン</t>
    </rPh>
    <phoneticPr fontId="4"/>
  </si>
  <si>
    <t>受給者</t>
    <rPh sb="0" eb="3">
      <t>ジュキュウシャ</t>
    </rPh>
    <phoneticPr fontId="4"/>
  </si>
  <si>
    <t>（6,500円）</t>
    <rPh sb="6" eb="7">
      <t>エン</t>
    </rPh>
    <phoneticPr fontId="4"/>
  </si>
  <si>
    <t>（3,500円）</t>
    <rPh sb="6" eb="7">
      <t>エン</t>
    </rPh>
    <phoneticPr fontId="4"/>
  </si>
  <si>
    <t>（10,000円）</t>
    <rPh sb="7" eb="8">
      <t>エン</t>
    </rPh>
    <phoneticPr fontId="4"/>
  </si>
  <si>
    <t>（6,500円）</t>
    <rPh sb="2" eb="7">
      <t>５００エン</t>
    </rPh>
    <phoneticPr fontId="4"/>
  </si>
  <si>
    <t>（5,000円加算）</t>
    <rPh sb="6" eb="7">
      <t>エン</t>
    </rPh>
    <rPh sb="7" eb="9">
      <t>カサン</t>
    </rPh>
    <phoneticPr fontId="4"/>
  </si>
  <si>
    <t>人</t>
    <rPh sb="0" eb="1">
      <t>ヒト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</si>
  <si>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</si>
  <si>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</si>
  <si>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％</t>
    <phoneticPr fontId="4"/>
  </si>
  <si>
    <t>知事</t>
    <rPh sb="0" eb="2">
      <t>チジ</t>
    </rPh>
    <phoneticPr fontId="4"/>
  </si>
  <si>
    <t>行政職</t>
    <rPh sb="0" eb="3">
      <t>ギョウセイショク</t>
    </rPh>
    <phoneticPr fontId="4"/>
  </si>
  <si>
    <t>教育職（一）</t>
    <rPh sb="4" eb="5">
      <t>イチ</t>
    </rPh>
    <phoneticPr fontId="4"/>
  </si>
  <si>
    <t>教育職（四）</t>
    <rPh sb="4" eb="5">
      <t>４</t>
    </rPh>
    <phoneticPr fontId="4"/>
  </si>
  <si>
    <t>研究職</t>
    <rPh sb="0" eb="3">
      <t>ケンキュウショク</t>
    </rPh>
    <phoneticPr fontId="4"/>
  </si>
  <si>
    <t>医療職（一）</t>
    <rPh sb="0" eb="3">
      <t>イリョウショク</t>
    </rPh>
    <rPh sb="4" eb="5">
      <t>イチ</t>
    </rPh>
    <phoneticPr fontId="4"/>
  </si>
  <si>
    <t>医療職（二）</t>
    <rPh sb="0" eb="3">
      <t>イリョウショク</t>
    </rPh>
    <rPh sb="4" eb="5">
      <t>ニ</t>
    </rPh>
    <phoneticPr fontId="4"/>
  </si>
  <si>
    <t>医療職（三）</t>
    <rPh sb="0" eb="3">
      <t>イリョウショク</t>
    </rPh>
    <rPh sb="4" eb="5">
      <t>サン</t>
    </rPh>
    <phoneticPr fontId="4"/>
  </si>
  <si>
    <t>議長</t>
    <rPh sb="0" eb="2">
      <t>ギチョウ</t>
    </rPh>
    <phoneticPr fontId="4"/>
  </si>
  <si>
    <t>人事委員会</t>
    <rPh sb="0" eb="2">
      <t>ジンジ</t>
    </rPh>
    <rPh sb="2" eb="5">
      <t>イインカイ</t>
    </rPh>
    <phoneticPr fontId="4"/>
  </si>
  <si>
    <t>選挙管理委員会</t>
    <rPh sb="0" eb="2">
      <t>センキョ</t>
    </rPh>
    <rPh sb="2" eb="4">
      <t>カンリ</t>
    </rPh>
    <rPh sb="4" eb="7">
      <t>イインカイ</t>
    </rPh>
    <phoneticPr fontId="4"/>
  </si>
  <si>
    <t>代表監査委員</t>
    <rPh sb="0" eb="2">
      <t>ダイヒョウ</t>
    </rPh>
    <rPh sb="2" eb="4">
      <t>カンサ</t>
    </rPh>
    <rPh sb="4" eb="6">
      <t>イイン</t>
    </rPh>
    <phoneticPr fontId="4"/>
  </si>
  <si>
    <t>教育委員会</t>
    <rPh sb="0" eb="2">
      <t>キョウイク</t>
    </rPh>
    <rPh sb="2" eb="5">
      <t>イインカイ</t>
    </rPh>
    <phoneticPr fontId="4"/>
  </si>
  <si>
    <t>教育職（二）</t>
    <rPh sb="0" eb="2">
      <t>キョウイク</t>
    </rPh>
    <rPh sb="2" eb="3">
      <t>ショク</t>
    </rPh>
    <rPh sb="4" eb="5">
      <t>ニ</t>
    </rPh>
    <phoneticPr fontId="4"/>
  </si>
  <si>
    <t>教育職（三）</t>
    <rPh sb="0" eb="2">
      <t>キョウイク</t>
    </rPh>
    <rPh sb="2" eb="3">
      <t>ショク</t>
    </rPh>
    <rPh sb="4" eb="5">
      <t>サン</t>
    </rPh>
    <phoneticPr fontId="4"/>
  </si>
  <si>
    <t>警察本部長</t>
    <rPh sb="0" eb="2">
      <t>ケイサツ</t>
    </rPh>
    <rPh sb="2" eb="5">
      <t>ホンブチョウ</t>
    </rPh>
    <phoneticPr fontId="4"/>
  </si>
  <si>
    <t>公安職</t>
    <rPh sb="0" eb="3">
      <t>コウアンショク</t>
    </rPh>
    <phoneticPr fontId="4"/>
  </si>
  <si>
    <t>医療職（二）</t>
    <rPh sb="0" eb="3">
      <t>イリョウショク</t>
    </rPh>
    <rPh sb="4" eb="5">
      <t>２</t>
    </rPh>
    <phoneticPr fontId="4"/>
  </si>
  <si>
    <t>技能職員等</t>
    <rPh sb="0" eb="2">
      <t>ギノウ</t>
    </rPh>
    <rPh sb="2" eb="4">
      <t>ショクイン</t>
    </rPh>
    <rPh sb="4" eb="5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</si>
</sst>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3" fontId="0" fillId="0" borderId="17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 vertical="center" shrinkToFit="1"/>
    </xf>
    <xf numFmtId="3" fontId="0" fillId="0" borderId="22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 wrapText="1"/>
    </xf>
    <xf numFmtId="0" fontId="0" fillId="0" borderId="24" xfId="0" applyBorder="1">
      <alignment vertical="center"/>
    </xf>
    <xf numFmtId="0" fontId="0" fillId="0" borderId="15" xfId="0" applyBorder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0" fillId="0" borderId="8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38" fontId="9" fillId="0" borderId="16" xfId="1" applyFont="1" applyBorder="1" applyAlignment="1">
      <alignment vertical="center" shrinkToFit="1"/>
    </xf>
    <xf numFmtId="38" fontId="9" fillId="0" borderId="0" xfId="1" applyFont="1" applyBorder="1" applyAlignment="1">
      <alignment vertical="center" shrinkToFit="1"/>
    </xf>
    <xf numFmtId="38" fontId="9" fillId="0" borderId="17" xfId="1" applyFont="1" applyBorder="1" applyAlignment="1">
      <alignment vertical="center" shrinkToFit="1"/>
    </xf>
    <xf numFmtId="176" fontId="9" fillId="0" borderId="16" xfId="1" applyNumberFormat="1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6" fillId="0" borderId="1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38" fontId="9" fillId="0" borderId="21" xfId="1" applyFont="1" applyBorder="1" applyAlignment="1">
      <alignment vertical="center" shrinkToFit="1"/>
    </xf>
    <xf numFmtId="0" fontId="0" fillId="0" borderId="19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38" fontId="9" fillId="0" borderId="10" xfId="1" applyFont="1" applyBorder="1" applyAlignment="1">
      <alignment vertical="center" shrinkToFit="1"/>
    </xf>
    <xf numFmtId="38" fontId="9" fillId="0" borderId="25" xfId="1" applyFont="1" applyBorder="1" applyAlignment="1">
      <alignment vertical="center" shrinkToFit="1"/>
    </xf>
    <xf numFmtId="38" fontId="9" fillId="0" borderId="14" xfId="1" applyFont="1" applyBorder="1" applyAlignment="1">
      <alignment vertical="center" shrinkToFit="1"/>
    </xf>
    <xf numFmtId="176" fontId="9" fillId="0" borderId="10" xfId="1" applyNumberFormat="1" applyFont="1" applyBorder="1" applyAlignment="1">
      <alignment vertical="center" shrinkToFit="1"/>
    </xf>
    <xf numFmtId="0" fontId="9" fillId="0" borderId="26" xfId="0" applyFont="1" applyBorder="1" applyAlignment="1">
      <alignment vertical="center" shrinkToFit="1"/>
    </xf>
    <xf numFmtId="0" fontId="0" fillId="0" borderId="27" xfId="0" applyBorder="1" applyAlignment="1">
      <alignment horizontal="distributed" vertical="center"/>
    </xf>
    <xf numFmtId="38" fontId="9" fillId="0" borderId="15" xfId="1" applyFont="1" applyBorder="1" applyAlignment="1">
      <alignment vertical="center" shrinkToFit="1"/>
    </xf>
    <xf numFmtId="38" fontId="9" fillId="0" borderId="13" xfId="1" applyFont="1" applyBorder="1" applyAlignment="1">
      <alignment vertical="center" shrinkToFit="1"/>
    </xf>
    <xf numFmtId="0" fontId="6" fillId="0" borderId="27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38" fontId="9" fillId="0" borderId="30" xfId="1" applyFont="1" applyBorder="1" applyAlignment="1">
      <alignment vertical="center" shrinkToFit="1"/>
    </xf>
    <xf numFmtId="38" fontId="9" fillId="0" borderId="31" xfId="1" applyFont="1" applyBorder="1" applyAlignment="1">
      <alignment vertical="center" shrinkToFit="1"/>
    </xf>
    <xf numFmtId="38" fontId="9" fillId="0" borderId="32" xfId="1" applyFont="1" applyBorder="1" applyAlignment="1">
      <alignment vertical="center" shrinkToFit="1"/>
    </xf>
    <xf numFmtId="38" fontId="9" fillId="0" borderId="29" xfId="1" applyFont="1" applyBorder="1" applyAlignment="1">
      <alignment vertical="center" shrinkToFit="1"/>
    </xf>
    <xf numFmtId="176" fontId="9" fillId="0" borderId="29" xfId="1" applyNumberFormat="1" applyFont="1" applyBorder="1" applyAlignment="1">
      <alignment vertical="center" shrinkToFit="1"/>
    </xf>
    <xf numFmtId="0" fontId="9" fillId="0" borderId="3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S32"/>
  <sheetViews>
    <sheetView showZeros="0" tabSelected="1" view="pageBreakPreview" zoomScale="89" zoomScaleNormal="90" zoomScaleSheetLayoutView="89" workbookViewId="0">
      <pane xSplit="3" ySplit="5" topLeftCell="D6" activePane="bottomRight" state="frozen"/>
      <selection activeCell="P13" sqref="P13"/>
      <selection pane="topRight" activeCell="P13" sqref="P13"/>
      <selection pane="bottomLeft" activeCell="P13" sqref="P13"/>
      <selection pane="bottomRight" activeCell="C1" sqref="C1"/>
    </sheetView>
  </sheetViews>
  <sheetFormatPr defaultRowHeight="18" x14ac:dyDescent="0.45"/>
  <cols>
    <col min="1" max="1" width="1.5" customWidth="1"/>
    <col min="2" max="2" width="13.5" customWidth="1"/>
    <col min="3" max="3" width="9.59765625" customWidth="1"/>
    <col min="4" max="15" width="11.796875" customWidth="1"/>
    <col min="16" max="16" width="13.5" customWidth="1"/>
    <col min="17" max="20" width="10.296875" customWidth="1"/>
    <col min="21" max="21" width="9.69921875" customWidth="1"/>
  </cols>
  <sheetData>
    <row r="1" spans="2:19" ht="25.2" x14ac:dyDescent="0.45">
      <c r="B1" s="1" t="s">
        <v>0</v>
      </c>
      <c r="C1" s="2"/>
      <c r="D1" s="3"/>
      <c r="E1" s="4"/>
      <c r="F1" s="4"/>
    </row>
    <row r="2" spans="2:19" ht="12" customHeight="1" thickBot="1" x14ac:dyDescent="0.5"/>
    <row r="3" spans="2:19" ht="24" customHeight="1" x14ac:dyDescent="0.45">
      <c r="B3" s="5" t="s">
        <v>1</v>
      </c>
      <c r="C3" s="6"/>
      <c r="D3" s="7" t="s">
        <v>2</v>
      </c>
      <c r="E3" s="8" t="s">
        <v>3</v>
      </c>
      <c r="F3" s="8"/>
      <c r="G3" s="8"/>
      <c r="H3" s="8"/>
      <c r="I3" s="8"/>
      <c r="J3" s="8"/>
      <c r="K3" s="8"/>
      <c r="L3" s="6"/>
      <c r="M3" s="9" t="s">
        <v>4</v>
      </c>
      <c r="N3" s="10" t="s">
        <v>5</v>
      </c>
      <c r="O3" s="7" t="s">
        <v>6</v>
      </c>
      <c r="P3" s="7"/>
      <c r="Q3" s="7" t="s">
        <v>7</v>
      </c>
      <c r="R3" s="7"/>
      <c r="S3" s="11" t="s">
        <v>8</v>
      </c>
    </row>
    <row r="4" spans="2:19" ht="33" customHeight="1" x14ac:dyDescent="0.45">
      <c r="B4" s="12"/>
      <c r="C4" s="13"/>
      <c r="D4" s="14"/>
      <c r="E4" s="15" t="s">
        <v>9</v>
      </c>
      <c r="F4" s="16"/>
      <c r="G4" s="17" t="s">
        <v>10</v>
      </c>
      <c r="H4" s="17" t="s">
        <v>11</v>
      </c>
      <c r="I4" s="18" t="s">
        <v>12</v>
      </c>
      <c r="J4" s="19" t="s">
        <v>13</v>
      </c>
      <c r="K4" s="20"/>
      <c r="L4" s="21" t="s">
        <v>14</v>
      </c>
      <c r="M4" s="22"/>
      <c r="N4" s="23"/>
      <c r="O4" s="24" t="s">
        <v>15</v>
      </c>
      <c r="P4" s="25" t="s">
        <v>16</v>
      </c>
      <c r="Q4" s="26" t="s">
        <v>15</v>
      </c>
      <c r="R4" s="27" t="s">
        <v>16</v>
      </c>
      <c r="S4" s="28"/>
    </row>
    <row r="5" spans="2:19" ht="21.75" customHeight="1" x14ac:dyDescent="0.45">
      <c r="B5" s="29"/>
      <c r="C5" s="30"/>
      <c r="D5" s="14"/>
      <c r="E5" s="31" t="s">
        <v>17</v>
      </c>
      <c r="F5" s="31" t="s">
        <v>18</v>
      </c>
      <c r="G5" s="32" t="s">
        <v>19</v>
      </c>
      <c r="H5" s="32" t="s">
        <v>19</v>
      </c>
      <c r="I5" s="32" t="s">
        <v>19</v>
      </c>
      <c r="J5" s="32" t="s">
        <v>20</v>
      </c>
      <c r="K5" s="32" t="s">
        <v>18</v>
      </c>
      <c r="L5" s="33"/>
      <c r="M5" s="34" t="s">
        <v>21</v>
      </c>
      <c r="N5" s="35"/>
      <c r="O5" s="36"/>
      <c r="P5" s="37"/>
      <c r="Q5" s="26"/>
      <c r="R5" s="27"/>
      <c r="S5" s="38"/>
    </row>
    <row r="6" spans="2:19" ht="15" customHeight="1" x14ac:dyDescent="0.45">
      <c r="B6" s="39"/>
      <c r="C6" s="40"/>
      <c r="D6" s="41" t="s">
        <v>22</v>
      </c>
      <c r="E6" s="42" t="s">
        <v>22</v>
      </c>
      <c r="F6" s="42" t="s">
        <v>23</v>
      </c>
      <c r="G6" s="43" t="s">
        <v>22</v>
      </c>
      <c r="H6" s="44" t="s">
        <v>22</v>
      </c>
      <c r="I6" s="44" t="s">
        <v>22</v>
      </c>
      <c r="J6" s="43" t="s">
        <v>22</v>
      </c>
      <c r="K6" s="43" t="s">
        <v>23</v>
      </c>
      <c r="L6" s="43" t="s">
        <v>22</v>
      </c>
      <c r="M6" s="43" t="s">
        <v>22</v>
      </c>
      <c r="N6" s="45" t="s">
        <v>24</v>
      </c>
      <c r="O6" s="45" t="s">
        <v>24</v>
      </c>
      <c r="P6" s="43" t="s">
        <v>24</v>
      </c>
      <c r="Q6" s="46" t="s">
        <v>22</v>
      </c>
      <c r="R6" s="47" t="s">
        <v>22</v>
      </c>
      <c r="S6" s="48" t="s">
        <v>25</v>
      </c>
    </row>
    <row r="7" spans="2:19" ht="27.75" customHeight="1" x14ac:dyDescent="0.45">
      <c r="B7" s="49" t="s">
        <v>26</v>
      </c>
      <c r="C7" s="50" t="s">
        <v>27</v>
      </c>
      <c r="D7" s="51">
        <v>1805</v>
      </c>
      <c r="E7" s="52">
        <v>933</v>
      </c>
      <c r="F7" s="51">
        <v>28</v>
      </c>
      <c r="G7" s="51">
        <v>1526</v>
      </c>
      <c r="H7" s="51">
        <v>963</v>
      </c>
      <c r="I7" s="52">
        <v>241</v>
      </c>
      <c r="J7" s="51">
        <v>111</v>
      </c>
      <c r="K7" s="51">
        <v>5</v>
      </c>
      <c r="L7" s="51">
        <f>SUM(E7:K7)</f>
        <v>3807</v>
      </c>
      <c r="M7" s="53">
        <v>1048</v>
      </c>
      <c r="N7" s="51">
        <f>(E7*6500)+(F7*3500)+((G7+H7+I7)*10000)+(J7*6500)+(K7*3500)+(M7*5000)</f>
        <v>39441500</v>
      </c>
      <c r="O7" s="51"/>
      <c r="P7" s="51">
        <f t="shared" ref="P7:P32" si="0">ROUND(N7/D7,0)</f>
        <v>21851</v>
      </c>
      <c r="Q7" s="52"/>
      <c r="R7" s="54">
        <f t="shared" ref="R7:R32" si="1">ROUND(L7/D7,1)</f>
        <v>2.1</v>
      </c>
      <c r="S7" s="55"/>
    </row>
    <row r="8" spans="2:19" ht="27.75" customHeight="1" x14ac:dyDescent="0.45">
      <c r="B8" s="49"/>
      <c r="C8" s="56" t="s">
        <v>28</v>
      </c>
      <c r="D8" s="51">
        <v>10</v>
      </c>
      <c r="E8" s="52">
        <v>9</v>
      </c>
      <c r="F8" s="51">
        <v>0</v>
      </c>
      <c r="G8" s="51">
        <v>6</v>
      </c>
      <c r="H8" s="51">
        <v>3</v>
      </c>
      <c r="I8" s="52"/>
      <c r="J8" s="51"/>
      <c r="K8" s="51"/>
      <c r="L8" s="51">
        <f t="shared" ref="L8:L28" si="2">SUM(E8:K8)</f>
        <v>18</v>
      </c>
      <c r="M8" s="53">
        <v>3</v>
      </c>
      <c r="N8" s="51">
        <f t="shared" ref="N8:N13" si="3">(E8*6500)+(F8*3500)+((G8+H8+I8)*10000)+(J8*6500)+(K8*3500)+(M8*5000)</f>
        <v>163500</v>
      </c>
      <c r="O8" s="51"/>
      <c r="P8" s="51">
        <f t="shared" si="0"/>
        <v>16350</v>
      </c>
      <c r="Q8" s="52"/>
      <c r="R8" s="54">
        <f t="shared" si="1"/>
        <v>1.8</v>
      </c>
      <c r="S8" s="55"/>
    </row>
    <row r="9" spans="2:19" ht="27.75" customHeight="1" x14ac:dyDescent="0.45">
      <c r="B9" s="49"/>
      <c r="C9" s="56" t="s">
        <v>29</v>
      </c>
      <c r="D9" s="51">
        <v>19</v>
      </c>
      <c r="E9" s="52">
        <v>12</v>
      </c>
      <c r="F9" s="51">
        <v>1</v>
      </c>
      <c r="G9" s="51">
        <v>16</v>
      </c>
      <c r="H9" s="51">
        <v>9</v>
      </c>
      <c r="I9" s="52"/>
      <c r="J9" s="51">
        <v>1</v>
      </c>
      <c r="K9" s="51"/>
      <c r="L9" s="51">
        <f t="shared" si="2"/>
        <v>39</v>
      </c>
      <c r="M9" s="53">
        <v>5</v>
      </c>
      <c r="N9" s="51">
        <f t="shared" si="3"/>
        <v>363000</v>
      </c>
      <c r="O9" s="51"/>
      <c r="P9" s="51">
        <f t="shared" si="0"/>
        <v>19105</v>
      </c>
      <c r="Q9" s="52"/>
      <c r="R9" s="54">
        <f t="shared" si="1"/>
        <v>2.1</v>
      </c>
      <c r="S9" s="55"/>
    </row>
    <row r="10" spans="2:19" ht="27.75" customHeight="1" x14ac:dyDescent="0.45">
      <c r="B10" s="49"/>
      <c r="C10" s="57" t="s">
        <v>30</v>
      </c>
      <c r="D10" s="51">
        <v>108</v>
      </c>
      <c r="E10" s="52">
        <v>43</v>
      </c>
      <c r="F10" s="51"/>
      <c r="G10" s="51">
        <v>93</v>
      </c>
      <c r="H10" s="51">
        <v>55</v>
      </c>
      <c r="I10" s="52">
        <v>11</v>
      </c>
      <c r="J10" s="51">
        <v>11</v>
      </c>
      <c r="K10" s="51"/>
      <c r="L10" s="51">
        <f t="shared" si="2"/>
        <v>213</v>
      </c>
      <c r="M10" s="53">
        <v>64</v>
      </c>
      <c r="N10" s="51">
        <f t="shared" si="3"/>
        <v>2261000</v>
      </c>
      <c r="O10" s="51"/>
      <c r="P10" s="51">
        <f t="shared" si="0"/>
        <v>20935</v>
      </c>
      <c r="Q10" s="52"/>
      <c r="R10" s="54">
        <f t="shared" si="1"/>
        <v>2</v>
      </c>
      <c r="S10" s="55"/>
    </row>
    <row r="11" spans="2:19" ht="27.75" customHeight="1" x14ac:dyDescent="0.45">
      <c r="B11" s="49"/>
      <c r="C11" s="56" t="s">
        <v>31</v>
      </c>
      <c r="D11" s="51">
        <v>10</v>
      </c>
      <c r="E11" s="52">
        <v>6</v>
      </c>
      <c r="F11" s="51">
        <v>2</v>
      </c>
      <c r="G11" s="51">
        <v>3</v>
      </c>
      <c r="H11" s="51">
        <v>2</v>
      </c>
      <c r="I11" s="52"/>
      <c r="J11" s="51"/>
      <c r="K11" s="51"/>
      <c r="L11" s="51">
        <f t="shared" si="2"/>
        <v>13</v>
      </c>
      <c r="M11" s="53"/>
      <c r="N11" s="51">
        <f t="shared" si="3"/>
        <v>96000</v>
      </c>
      <c r="O11" s="51"/>
      <c r="P11" s="51">
        <f t="shared" si="0"/>
        <v>9600</v>
      </c>
      <c r="Q11" s="52"/>
      <c r="R11" s="54">
        <f t="shared" si="1"/>
        <v>1.3</v>
      </c>
      <c r="S11" s="55"/>
    </row>
    <row r="12" spans="2:19" ht="27.75" customHeight="1" x14ac:dyDescent="0.45">
      <c r="B12" s="49"/>
      <c r="C12" s="56" t="s">
        <v>32</v>
      </c>
      <c r="D12" s="51">
        <v>61</v>
      </c>
      <c r="E12" s="52">
        <v>22</v>
      </c>
      <c r="F12" s="51"/>
      <c r="G12" s="51">
        <v>52</v>
      </c>
      <c r="H12" s="51">
        <v>35</v>
      </c>
      <c r="I12" s="52">
        <v>9</v>
      </c>
      <c r="J12" s="51">
        <v>7</v>
      </c>
      <c r="K12" s="51"/>
      <c r="L12" s="51">
        <f t="shared" si="2"/>
        <v>125</v>
      </c>
      <c r="M12" s="53">
        <v>39</v>
      </c>
      <c r="N12" s="51">
        <f t="shared" si="3"/>
        <v>1343500</v>
      </c>
      <c r="O12" s="51"/>
      <c r="P12" s="51">
        <f t="shared" si="0"/>
        <v>22025</v>
      </c>
      <c r="Q12" s="52"/>
      <c r="R12" s="54">
        <f t="shared" si="1"/>
        <v>2</v>
      </c>
      <c r="S12" s="55"/>
    </row>
    <row r="13" spans="2:19" ht="27.75" customHeight="1" x14ac:dyDescent="0.45">
      <c r="B13" s="49"/>
      <c r="C13" s="56" t="s">
        <v>33</v>
      </c>
      <c r="D13" s="51">
        <v>20</v>
      </c>
      <c r="E13" s="52">
        <v>1</v>
      </c>
      <c r="F13" s="51"/>
      <c r="G13" s="51">
        <v>17</v>
      </c>
      <c r="H13" s="51">
        <v>11</v>
      </c>
      <c r="I13" s="52">
        <v>3</v>
      </c>
      <c r="J13" s="51">
        <v>2</v>
      </c>
      <c r="K13" s="51"/>
      <c r="L13" s="58">
        <f t="shared" si="2"/>
        <v>34</v>
      </c>
      <c r="M13" s="53">
        <v>16</v>
      </c>
      <c r="N13" s="51">
        <f t="shared" si="3"/>
        <v>409500</v>
      </c>
      <c r="O13" s="51"/>
      <c r="P13" s="51">
        <f t="shared" si="0"/>
        <v>20475</v>
      </c>
      <c r="Q13" s="52"/>
      <c r="R13" s="54">
        <f t="shared" si="1"/>
        <v>1.7</v>
      </c>
      <c r="S13" s="55"/>
    </row>
    <row r="14" spans="2:19" ht="27.75" customHeight="1" x14ac:dyDescent="0.45">
      <c r="B14" s="59"/>
      <c r="C14" s="60" t="s">
        <v>14</v>
      </c>
      <c r="D14" s="61">
        <f t="shared" ref="D14:N14" si="4">SUM(D7:D13)</f>
        <v>2033</v>
      </c>
      <c r="E14" s="62">
        <f t="shared" si="4"/>
        <v>1026</v>
      </c>
      <c r="F14" s="61">
        <f t="shared" si="4"/>
        <v>31</v>
      </c>
      <c r="G14" s="61">
        <f t="shared" si="4"/>
        <v>1713</v>
      </c>
      <c r="H14" s="61">
        <f t="shared" si="4"/>
        <v>1078</v>
      </c>
      <c r="I14" s="61">
        <f t="shared" si="4"/>
        <v>264</v>
      </c>
      <c r="J14" s="61">
        <f t="shared" si="4"/>
        <v>132</v>
      </c>
      <c r="K14" s="61">
        <f t="shared" si="4"/>
        <v>5</v>
      </c>
      <c r="L14" s="61">
        <f t="shared" si="4"/>
        <v>4249</v>
      </c>
      <c r="M14" s="63">
        <f t="shared" si="4"/>
        <v>1175</v>
      </c>
      <c r="N14" s="61">
        <f t="shared" si="4"/>
        <v>44078000</v>
      </c>
      <c r="O14" s="61"/>
      <c r="P14" s="61">
        <f t="shared" si="0"/>
        <v>21681</v>
      </c>
      <c r="Q14" s="61"/>
      <c r="R14" s="64">
        <f t="shared" si="1"/>
        <v>2.1</v>
      </c>
      <c r="S14" s="65"/>
    </row>
    <row r="15" spans="2:19" ht="27.75" customHeight="1" x14ac:dyDescent="0.45">
      <c r="B15" s="66" t="s">
        <v>34</v>
      </c>
      <c r="C15" s="57" t="s">
        <v>27</v>
      </c>
      <c r="D15" s="51">
        <v>15</v>
      </c>
      <c r="E15" s="52">
        <v>7</v>
      </c>
      <c r="F15" s="58"/>
      <c r="G15" s="51">
        <v>14</v>
      </c>
      <c r="H15" s="51">
        <v>9</v>
      </c>
      <c r="I15" s="52">
        <v>1</v>
      </c>
      <c r="J15" s="51"/>
      <c r="K15" s="51"/>
      <c r="L15" s="67">
        <f t="shared" si="2"/>
        <v>31</v>
      </c>
      <c r="M15" s="53">
        <v>5</v>
      </c>
      <c r="N15" s="61">
        <f t="shared" ref="N15:N22" si="5">(E15*6500)+(F15*3500)+((G15+H15+I15)*10000)+(J15*6500)+(K15*3500)+(M15*5000)</f>
        <v>310500</v>
      </c>
      <c r="O15" s="61"/>
      <c r="P15" s="61">
        <f t="shared" si="0"/>
        <v>20700</v>
      </c>
      <c r="Q15" s="61"/>
      <c r="R15" s="64">
        <f t="shared" si="1"/>
        <v>2.1</v>
      </c>
      <c r="S15" s="65"/>
    </row>
    <row r="16" spans="2:19" ht="27.75" customHeight="1" x14ac:dyDescent="0.45">
      <c r="B16" s="66" t="s">
        <v>35</v>
      </c>
      <c r="C16" s="57" t="s">
        <v>27</v>
      </c>
      <c r="D16" s="61">
        <v>1</v>
      </c>
      <c r="E16" s="63">
        <v>1</v>
      </c>
      <c r="F16" s="63"/>
      <c r="G16" s="61">
        <v>1</v>
      </c>
      <c r="H16" s="61">
        <v>1</v>
      </c>
      <c r="I16" s="68"/>
      <c r="J16" s="61"/>
      <c r="K16" s="67"/>
      <c r="L16" s="67">
        <f t="shared" si="2"/>
        <v>3</v>
      </c>
      <c r="M16" s="61">
        <v>1</v>
      </c>
      <c r="N16" s="61">
        <f t="shared" si="5"/>
        <v>31500</v>
      </c>
      <c r="O16" s="61"/>
      <c r="P16" s="61">
        <f t="shared" si="0"/>
        <v>31500</v>
      </c>
      <c r="Q16" s="61"/>
      <c r="R16" s="64">
        <f t="shared" si="1"/>
        <v>3</v>
      </c>
      <c r="S16" s="65"/>
    </row>
    <row r="17" spans="2:19" ht="27.75" customHeight="1" x14ac:dyDescent="0.45">
      <c r="B17" s="69" t="s">
        <v>36</v>
      </c>
      <c r="C17" s="57" t="s">
        <v>27</v>
      </c>
      <c r="D17" s="61">
        <v>2</v>
      </c>
      <c r="E17" s="63">
        <v>2</v>
      </c>
      <c r="F17" s="63"/>
      <c r="G17" s="61">
        <v>2</v>
      </c>
      <c r="H17" s="61">
        <v>2</v>
      </c>
      <c r="I17" s="68"/>
      <c r="J17" s="61"/>
      <c r="K17" s="67"/>
      <c r="L17" s="67">
        <f t="shared" si="2"/>
        <v>6</v>
      </c>
      <c r="M17" s="61">
        <v>1</v>
      </c>
      <c r="N17" s="61">
        <f t="shared" si="5"/>
        <v>58000</v>
      </c>
      <c r="O17" s="61"/>
      <c r="P17" s="61">
        <f t="shared" si="0"/>
        <v>29000</v>
      </c>
      <c r="Q17" s="61"/>
      <c r="R17" s="64">
        <f t="shared" si="1"/>
        <v>3</v>
      </c>
      <c r="S17" s="65"/>
    </row>
    <row r="18" spans="2:19" ht="27.75" customHeight="1" x14ac:dyDescent="0.45">
      <c r="B18" s="66" t="s">
        <v>37</v>
      </c>
      <c r="C18" s="57" t="s">
        <v>27</v>
      </c>
      <c r="D18" s="61">
        <v>8</v>
      </c>
      <c r="E18" s="63">
        <v>4</v>
      </c>
      <c r="F18" s="63"/>
      <c r="G18" s="61">
        <v>6</v>
      </c>
      <c r="H18" s="61">
        <v>4</v>
      </c>
      <c r="I18" s="68"/>
      <c r="J18" s="61"/>
      <c r="K18" s="61"/>
      <c r="L18" s="61">
        <f t="shared" si="2"/>
        <v>14</v>
      </c>
      <c r="M18" s="61">
        <v>4</v>
      </c>
      <c r="N18" s="58">
        <f t="shared" si="5"/>
        <v>146000</v>
      </c>
      <c r="O18" s="61"/>
      <c r="P18" s="61">
        <f t="shared" si="0"/>
        <v>18250</v>
      </c>
      <c r="Q18" s="61"/>
      <c r="R18" s="64">
        <f t="shared" si="1"/>
        <v>1.8</v>
      </c>
      <c r="S18" s="65"/>
    </row>
    <row r="19" spans="2:19" ht="27.75" customHeight="1" x14ac:dyDescent="0.45">
      <c r="B19" s="70" t="s">
        <v>38</v>
      </c>
      <c r="C19" s="57" t="s">
        <v>27</v>
      </c>
      <c r="D19" s="51">
        <v>365</v>
      </c>
      <c r="E19" s="52">
        <v>161</v>
      </c>
      <c r="F19" s="67">
        <v>3</v>
      </c>
      <c r="G19" s="51">
        <v>302</v>
      </c>
      <c r="H19" s="51">
        <v>186</v>
      </c>
      <c r="I19" s="52">
        <v>51</v>
      </c>
      <c r="J19" s="51">
        <v>31</v>
      </c>
      <c r="K19" s="51"/>
      <c r="L19" s="51">
        <f t="shared" si="2"/>
        <v>734</v>
      </c>
      <c r="M19" s="51">
        <v>238</v>
      </c>
      <c r="N19" s="51">
        <f t="shared" si="5"/>
        <v>7838500</v>
      </c>
      <c r="O19" s="51"/>
      <c r="P19" s="51">
        <f t="shared" si="0"/>
        <v>21475</v>
      </c>
      <c r="Q19" s="52"/>
      <c r="R19" s="54">
        <f t="shared" si="1"/>
        <v>2</v>
      </c>
      <c r="S19" s="55"/>
    </row>
    <row r="20" spans="2:19" ht="27.75" customHeight="1" x14ac:dyDescent="0.45">
      <c r="B20" s="70"/>
      <c r="C20" s="56" t="s">
        <v>39</v>
      </c>
      <c r="D20" s="51">
        <v>1650</v>
      </c>
      <c r="E20" s="52">
        <v>780</v>
      </c>
      <c r="F20" s="51"/>
      <c r="G20" s="51">
        <v>1375</v>
      </c>
      <c r="H20" s="51">
        <v>836</v>
      </c>
      <c r="I20" s="52">
        <v>258</v>
      </c>
      <c r="J20" s="51">
        <v>134</v>
      </c>
      <c r="K20" s="51"/>
      <c r="L20" s="51">
        <f t="shared" si="2"/>
        <v>3383</v>
      </c>
      <c r="M20" s="53">
        <v>738</v>
      </c>
      <c r="N20" s="51">
        <f t="shared" si="5"/>
        <v>34321000</v>
      </c>
      <c r="O20" s="51"/>
      <c r="P20" s="51">
        <f t="shared" si="0"/>
        <v>20801</v>
      </c>
      <c r="Q20" s="52"/>
      <c r="R20" s="54">
        <f t="shared" si="1"/>
        <v>2.1</v>
      </c>
      <c r="S20" s="55"/>
    </row>
    <row r="21" spans="2:19" ht="27.75" customHeight="1" x14ac:dyDescent="0.45">
      <c r="B21" s="70"/>
      <c r="C21" s="56" t="s">
        <v>40</v>
      </c>
      <c r="D21" s="51">
        <v>3207</v>
      </c>
      <c r="E21" s="52">
        <v>1287</v>
      </c>
      <c r="F21" s="51"/>
      <c r="G21" s="51">
        <v>2767</v>
      </c>
      <c r="H21" s="51">
        <v>1684</v>
      </c>
      <c r="I21" s="52">
        <v>521</v>
      </c>
      <c r="J21" s="51">
        <v>235</v>
      </c>
      <c r="K21" s="51"/>
      <c r="L21" s="51">
        <f t="shared" si="2"/>
        <v>6494</v>
      </c>
      <c r="M21" s="53">
        <v>1649</v>
      </c>
      <c r="N21" s="51">
        <f t="shared" si="5"/>
        <v>67858000</v>
      </c>
      <c r="O21" s="51"/>
      <c r="P21" s="51">
        <f t="shared" si="0"/>
        <v>21159</v>
      </c>
      <c r="Q21" s="52"/>
      <c r="R21" s="54">
        <f t="shared" si="1"/>
        <v>2</v>
      </c>
      <c r="S21" s="55"/>
    </row>
    <row r="22" spans="2:19" ht="27.75" customHeight="1" x14ac:dyDescent="0.45">
      <c r="B22" s="70"/>
      <c r="C22" s="56" t="s">
        <v>32</v>
      </c>
      <c r="D22" s="51"/>
      <c r="E22" s="52"/>
      <c r="F22" s="51"/>
      <c r="G22" s="51"/>
      <c r="H22" s="51"/>
      <c r="I22" s="52"/>
      <c r="J22" s="51"/>
      <c r="K22" s="51"/>
      <c r="L22" s="51">
        <f t="shared" si="2"/>
        <v>0</v>
      </c>
      <c r="M22" s="53"/>
      <c r="N22" s="51">
        <f t="shared" si="5"/>
        <v>0</v>
      </c>
      <c r="O22" s="51"/>
      <c r="P22" s="51"/>
      <c r="Q22" s="52"/>
      <c r="R22" s="54"/>
      <c r="S22" s="55"/>
    </row>
    <row r="23" spans="2:19" ht="27.75" customHeight="1" x14ac:dyDescent="0.45">
      <c r="B23" s="70"/>
      <c r="C23" s="57" t="s">
        <v>14</v>
      </c>
      <c r="D23" s="61">
        <f t="shared" ref="D23:N23" si="6">SUM(D19:D22)</f>
        <v>5222</v>
      </c>
      <c r="E23" s="61">
        <f t="shared" si="6"/>
        <v>2228</v>
      </c>
      <c r="F23" s="62">
        <f t="shared" si="6"/>
        <v>3</v>
      </c>
      <c r="G23" s="61">
        <f t="shared" si="6"/>
        <v>4444</v>
      </c>
      <c r="H23" s="61">
        <f t="shared" si="6"/>
        <v>2706</v>
      </c>
      <c r="I23" s="61">
        <f t="shared" si="6"/>
        <v>830</v>
      </c>
      <c r="J23" s="61">
        <f t="shared" si="6"/>
        <v>400</v>
      </c>
      <c r="K23" s="61"/>
      <c r="L23" s="61">
        <f t="shared" si="6"/>
        <v>10611</v>
      </c>
      <c r="M23" s="63">
        <f t="shared" si="6"/>
        <v>2625</v>
      </c>
      <c r="N23" s="61">
        <f t="shared" si="6"/>
        <v>110017500</v>
      </c>
      <c r="O23" s="61"/>
      <c r="P23" s="61">
        <f t="shared" si="0"/>
        <v>21068</v>
      </c>
      <c r="Q23" s="61"/>
      <c r="R23" s="64">
        <f t="shared" si="1"/>
        <v>2</v>
      </c>
      <c r="S23" s="65"/>
    </row>
    <row r="24" spans="2:19" ht="27.75" customHeight="1" x14ac:dyDescent="0.45">
      <c r="B24" s="70" t="s">
        <v>41</v>
      </c>
      <c r="C24" s="71" t="s">
        <v>27</v>
      </c>
      <c r="D24" s="51">
        <v>129</v>
      </c>
      <c r="E24" s="52">
        <v>65</v>
      </c>
      <c r="F24" s="51">
        <v>1</v>
      </c>
      <c r="G24" s="51">
        <v>99</v>
      </c>
      <c r="H24" s="51">
        <v>64</v>
      </c>
      <c r="I24" s="52">
        <v>18</v>
      </c>
      <c r="J24" s="51">
        <v>19</v>
      </c>
      <c r="K24" s="51"/>
      <c r="L24" s="51">
        <f t="shared" si="2"/>
        <v>266</v>
      </c>
      <c r="M24" s="53">
        <v>66</v>
      </c>
      <c r="N24" s="51">
        <f>(E24*6500)+(F24*3500)+((G24+H24+I24)*10000)+(J24*6500)+(K24*3500)+(M24*5000)</f>
        <v>2689500</v>
      </c>
      <c r="O24" s="51"/>
      <c r="P24" s="51">
        <f t="shared" si="0"/>
        <v>20849</v>
      </c>
      <c r="Q24" s="52"/>
      <c r="R24" s="54">
        <f t="shared" si="1"/>
        <v>2.1</v>
      </c>
      <c r="S24" s="55"/>
    </row>
    <row r="25" spans="2:19" ht="27.75" customHeight="1" x14ac:dyDescent="0.45">
      <c r="B25" s="70"/>
      <c r="C25" s="57" t="s">
        <v>42</v>
      </c>
      <c r="D25" s="51">
        <v>2097</v>
      </c>
      <c r="E25" s="52">
        <v>1488</v>
      </c>
      <c r="F25" s="51">
        <v>13</v>
      </c>
      <c r="G25" s="51">
        <v>1739</v>
      </c>
      <c r="H25" s="51">
        <v>1204</v>
      </c>
      <c r="I25" s="52">
        <v>332</v>
      </c>
      <c r="J25" s="51">
        <v>71</v>
      </c>
      <c r="K25" s="51">
        <v>1</v>
      </c>
      <c r="L25" s="51">
        <f t="shared" si="2"/>
        <v>4848</v>
      </c>
      <c r="M25" s="53">
        <v>610</v>
      </c>
      <c r="N25" s="51">
        <f>(E25*6500)+(F25*3500)+((G25+H25+I25)*10000)+(J25*6500)+(K25*3500)+(M25*5000)</f>
        <v>45982500</v>
      </c>
      <c r="O25" s="51"/>
      <c r="P25" s="51">
        <f t="shared" si="0"/>
        <v>21928</v>
      </c>
      <c r="Q25" s="52"/>
      <c r="R25" s="54">
        <f t="shared" si="1"/>
        <v>2.2999999999999998</v>
      </c>
      <c r="S25" s="55"/>
    </row>
    <row r="26" spans="2:19" ht="27.75" customHeight="1" x14ac:dyDescent="0.45">
      <c r="B26" s="70"/>
      <c r="C26" s="57" t="s">
        <v>30</v>
      </c>
      <c r="D26" s="51">
        <v>9</v>
      </c>
      <c r="E26" s="52">
        <v>5</v>
      </c>
      <c r="F26" s="51"/>
      <c r="G26" s="51">
        <v>6</v>
      </c>
      <c r="H26" s="51">
        <v>4</v>
      </c>
      <c r="I26" s="52"/>
      <c r="J26" s="51">
        <v>2</v>
      </c>
      <c r="K26" s="51"/>
      <c r="L26" s="51">
        <f t="shared" si="2"/>
        <v>17</v>
      </c>
      <c r="M26" s="53"/>
      <c r="N26" s="51">
        <f>(E26*6500)+(F26*3500)+((G26+H26+I26)*10000)+(J26*6500)+(K26*3500)+(M26*5000)</f>
        <v>145500</v>
      </c>
      <c r="O26" s="51"/>
      <c r="P26" s="51">
        <f t="shared" si="0"/>
        <v>16167</v>
      </c>
      <c r="Q26" s="52"/>
      <c r="R26" s="54">
        <f t="shared" si="1"/>
        <v>1.9</v>
      </c>
      <c r="S26" s="55"/>
    </row>
    <row r="27" spans="2:19" ht="27.75" customHeight="1" x14ac:dyDescent="0.45">
      <c r="B27" s="70"/>
      <c r="C27" s="72" t="s">
        <v>43</v>
      </c>
      <c r="D27" s="51"/>
      <c r="E27" s="52"/>
      <c r="F27" s="51"/>
      <c r="G27" s="51"/>
      <c r="H27" s="51"/>
      <c r="I27" s="52"/>
      <c r="J27" s="51"/>
      <c r="K27" s="51"/>
      <c r="L27" s="51">
        <f t="shared" si="2"/>
        <v>0</v>
      </c>
      <c r="M27" s="53"/>
      <c r="N27" s="51">
        <f>(E27*6500)+(F27*3500)+((G27+H27+I27)*10000)+(J27*6500)+(K27*3500)+(M27*5000)</f>
        <v>0</v>
      </c>
      <c r="O27" s="51"/>
      <c r="P27" s="51" t="e">
        <f t="shared" si="0"/>
        <v>#DIV/0!</v>
      </c>
      <c r="Q27" s="52"/>
      <c r="R27" s="54"/>
      <c r="S27" s="55"/>
    </row>
    <row r="28" spans="2:19" ht="27.75" customHeight="1" x14ac:dyDescent="0.45">
      <c r="B28" s="70"/>
      <c r="C28" s="72" t="s">
        <v>33</v>
      </c>
      <c r="D28" s="51"/>
      <c r="E28" s="52"/>
      <c r="F28" s="51"/>
      <c r="G28" s="51"/>
      <c r="H28" s="51"/>
      <c r="I28" s="52"/>
      <c r="J28" s="51"/>
      <c r="K28" s="51"/>
      <c r="L28" s="51">
        <f t="shared" si="2"/>
        <v>0</v>
      </c>
      <c r="M28" s="53"/>
      <c r="N28" s="51">
        <f>(E28*6500)+(F28*3500)+((G28+H28+I28)*10000)+(J28*6500)+(K28*3500)+(M28*5000)</f>
        <v>0</v>
      </c>
      <c r="O28" s="51"/>
      <c r="P28" s="51" t="e">
        <f t="shared" si="0"/>
        <v>#DIV/0!</v>
      </c>
      <c r="Q28" s="52"/>
      <c r="R28" s="54"/>
      <c r="S28" s="55"/>
    </row>
    <row r="29" spans="2:19" ht="27.75" customHeight="1" x14ac:dyDescent="0.45">
      <c r="B29" s="70"/>
      <c r="C29" s="57" t="s">
        <v>14</v>
      </c>
      <c r="D29" s="61">
        <f t="shared" ref="D29:N29" si="7">SUM(D24:D28)</f>
        <v>2235</v>
      </c>
      <c r="E29" s="63">
        <f t="shared" si="7"/>
        <v>1558</v>
      </c>
      <c r="F29" s="61">
        <f>SUM(F24:F28)</f>
        <v>14</v>
      </c>
      <c r="G29" s="61">
        <f t="shared" si="7"/>
        <v>1844</v>
      </c>
      <c r="H29" s="61">
        <f t="shared" si="7"/>
        <v>1272</v>
      </c>
      <c r="I29" s="61">
        <f t="shared" si="7"/>
        <v>350</v>
      </c>
      <c r="J29" s="61">
        <f>SUM(J24:J28)</f>
        <v>92</v>
      </c>
      <c r="K29" s="61">
        <f>SUM(K24:K28)</f>
        <v>1</v>
      </c>
      <c r="L29" s="61">
        <f t="shared" si="7"/>
        <v>5131</v>
      </c>
      <c r="M29" s="61">
        <f t="shared" si="7"/>
        <v>676</v>
      </c>
      <c r="N29" s="61">
        <f t="shared" si="7"/>
        <v>48817500</v>
      </c>
      <c r="O29" s="61"/>
      <c r="P29" s="61">
        <f t="shared" si="0"/>
        <v>21842</v>
      </c>
      <c r="Q29" s="61"/>
      <c r="R29" s="64">
        <f t="shared" si="1"/>
        <v>2.2999999999999998</v>
      </c>
      <c r="S29" s="65"/>
    </row>
    <row r="30" spans="2:19" ht="27.75" customHeight="1" x14ac:dyDescent="0.45">
      <c r="B30" s="70" t="s">
        <v>14</v>
      </c>
      <c r="C30" s="73"/>
      <c r="D30" s="61">
        <f t="shared" ref="D30:N30" si="8">D14+D15+D16+D17+D18+D23+D29</f>
        <v>9516</v>
      </c>
      <c r="E30" s="63">
        <f t="shared" si="8"/>
        <v>4826</v>
      </c>
      <c r="F30" s="61">
        <f>F14+F15+F16+F17+F18+F23+F29</f>
        <v>48</v>
      </c>
      <c r="G30" s="61">
        <f t="shared" si="8"/>
        <v>8024</v>
      </c>
      <c r="H30" s="61">
        <f t="shared" si="8"/>
        <v>5072</v>
      </c>
      <c r="I30" s="61">
        <f t="shared" si="8"/>
        <v>1445</v>
      </c>
      <c r="J30" s="61">
        <f>J14+J15+J16+J17+J18+J23+J29</f>
        <v>624</v>
      </c>
      <c r="K30" s="61">
        <f>K14+K15+K16+K17+K18+K23+K29</f>
        <v>6</v>
      </c>
      <c r="L30" s="61">
        <f t="shared" si="8"/>
        <v>20045</v>
      </c>
      <c r="M30" s="61">
        <f t="shared" si="8"/>
        <v>4487</v>
      </c>
      <c r="N30" s="61">
        <f t="shared" si="8"/>
        <v>203459000</v>
      </c>
      <c r="O30" s="61">
        <v>8445</v>
      </c>
      <c r="P30" s="61">
        <f t="shared" si="0"/>
        <v>21381</v>
      </c>
      <c r="Q30" s="64">
        <v>0.8</v>
      </c>
      <c r="R30" s="64">
        <f t="shared" si="1"/>
        <v>2.1</v>
      </c>
      <c r="S30" s="65">
        <v>39.5</v>
      </c>
    </row>
    <row r="31" spans="2:19" ht="27.75" customHeight="1" x14ac:dyDescent="0.45">
      <c r="B31" s="70" t="s">
        <v>44</v>
      </c>
      <c r="C31" s="73"/>
      <c r="D31" s="61">
        <v>30</v>
      </c>
      <c r="E31" s="62">
        <v>17</v>
      </c>
      <c r="F31" s="61"/>
      <c r="G31" s="61">
        <v>24</v>
      </c>
      <c r="H31" s="61">
        <v>16</v>
      </c>
      <c r="I31" s="62">
        <v>3</v>
      </c>
      <c r="J31" s="61">
        <v>2</v>
      </c>
      <c r="K31" s="61"/>
      <c r="L31" s="61">
        <f>SUM(E31:K31)</f>
        <v>62</v>
      </c>
      <c r="M31" s="63">
        <v>16</v>
      </c>
      <c r="N31" s="61">
        <f>(E31*6500)+(F31*3500)+((G31+H31+I31)*10000)+(J31*6500)+(K31*3500)+(M31*5000)</f>
        <v>633500</v>
      </c>
      <c r="O31" s="61"/>
      <c r="P31" s="61">
        <f t="shared" si="0"/>
        <v>21117</v>
      </c>
      <c r="Q31" s="61"/>
      <c r="R31" s="64">
        <f t="shared" si="1"/>
        <v>2.1</v>
      </c>
      <c r="S31" s="65"/>
    </row>
    <row r="32" spans="2:19" ht="27" customHeight="1" thickBot="1" x14ac:dyDescent="0.5">
      <c r="B32" s="74" t="s">
        <v>15</v>
      </c>
      <c r="C32" s="75"/>
      <c r="D32" s="76">
        <f t="shared" ref="D32:M32" si="9">SUM(D30:D31)</f>
        <v>9546</v>
      </c>
      <c r="E32" s="77">
        <f t="shared" si="9"/>
        <v>4843</v>
      </c>
      <c r="F32" s="76">
        <f t="shared" si="9"/>
        <v>48</v>
      </c>
      <c r="G32" s="76">
        <f t="shared" si="9"/>
        <v>8048</v>
      </c>
      <c r="H32" s="76">
        <f t="shared" si="9"/>
        <v>5088</v>
      </c>
      <c r="I32" s="76">
        <f t="shared" si="9"/>
        <v>1448</v>
      </c>
      <c r="J32" s="76">
        <f t="shared" si="9"/>
        <v>626</v>
      </c>
      <c r="K32" s="76">
        <f>SUM(K30:K31)</f>
        <v>6</v>
      </c>
      <c r="L32" s="76">
        <f t="shared" si="9"/>
        <v>20107</v>
      </c>
      <c r="M32" s="78">
        <f t="shared" si="9"/>
        <v>4503</v>
      </c>
      <c r="N32" s="78">
        <f>(E32*6500)+(F32*3500)+((G32+H32+I32)*10000)+(J32*6500)+(K32*3500)+(M32*5000)</f>
        <v>204092500</v>
      </c>
      <c r="O32" s="79">
        <v>8434</v>
      </c>
      <c r="P32" s="79">
        <f t="shared" si="0"/>
        <v>21380</v>
      </c>
      <c r="Q32" s="80">
        <v>0.8</v>
      </c>
      <c r="R32" s="80">
        <f t="shared" si="1"/>
        <v>2.1</v>
      </c>
      <c r="S32" s="81">
        <v>39.4</v>
      </c>
    </row>
  </sheetData>
  <mergeCells count="21">
    <mergeCell ref="B7:B14"/>
    <mergeCell ref="B19:B23"/>
    <mergeCell ref="B24:B29"/>
    <mergeCell ref="B30:C30"/>
    <mergeCell ref="B31:C31"/>
    <mergeCell ref="B32:C32"/>
    <mergeCell ref="Q3:R3"/>
    <mergeCell ref="S3:S5"/>
    <mergeCell ref="E4:F4"/>
    <mergeCell ref="J4:K4"/>
    <mergeCell ref="L4:L5"/>
    <mergeCell ref="O4:O5"/>
    <mergeCell ref="P4:P5"/>
    <mergeCell ref="Q4:Q5"/>
    <mergeCell ref="R4:R5"/>
    <mergeCell ref="B3:C5"/>
    <mergeCell ref="D3:D5"/>
    <mergeCell ref="E3:L3"/>
    <mergeCell ref="M3:M4"/>
    <mergeCell ref="N3:N5"/>
    <mergeCell ref="O3:P3"/>
  </mergeCells>
  <phoneticPr fontId="3"/>
  <conditionalFormatting sqref="P27:P28">
    <cfRule type="containsErrors" dxfId="0" priority="1" stopIfTrue="1">
      <formula>ISERROR(P27)</formula>
    </cfRule>
  </conditionalFormatting>
  <pageMargins left="0.74803149606299213" right="0.74803149606299213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2022-01-20T23:53:43Z</dcterms:created>
  <dcterms:modified xsi:type="dcterms:W3CDTF">2022-01-20T23:53:44Z</dcterms:modified>
</cp:coreProperties>
</file>