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defaultThemeVersion="124226"/>
  <xr:revisionPtr revIDLastSave="0" documentId="13_ncr:1_{6929CF20-8E04-4515-ACC6-D4DE27E5A9A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公共施設一覧" sheetId="3" r:id="rId1"/>
  </sheets>
  <definedNames>
    <definedName name="_xlnm._FilterDatabase" localSheetId="0" hidden="1">公共施設一覧!$A$1:$Y$43</definedName>
  </definedNames>
  <calcPr calcId="191029"/>
</workbook>
</file>

<file path=xl/calcChain.xml><?xml version="1.0" encoding="utf-8"?>
<calcChain xmlns="http://schemas.openxmlformats.org/spreadsheetml/2006/main">
  <c r="W8" i="3" l="1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7" i="3"/>
  <c r="W6" i="3"/>
  <c r="W5" i="3"/>
  <c r="W4" i="3"/>
  <c r="W3" i="3"/>
  <c r="W2" i="3"/>
</calcChain>
</file>

<file path=xl/sharedStrings.xml><?xml version="1.0" encoding="utf-8"?>
<sst xmlns="http://schemas.openxmlformats.org/spreadsheetml/2006/main" count="413" uniqueCount="218">
  <si>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</si>
  <si>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</si>
  <si>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</si>
  <si>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</si>
  <si>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</si>
  <si>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</si>
  <si>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</si>
  <si>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</si>
  <si>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</si>
  <si>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</si>
  <si>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</si>
  <si>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</si>
  <si>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</si>
  <si>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</si>
  <si>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</si>
  <si>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</si>
  <si>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</si>
  <si>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</si>
  <si>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</si>
  <si>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</si>
  <si>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</si>
  <si>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</si>
  <si>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</si>
  <si>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</si>
  <si>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</si>
  <si>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</si>
  <si>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</si>
  <si>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</si>
  <si>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</si>
  <si>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</si>
  <si>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</si>
  <si>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</si>
  <si>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</si>
  <si>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</si>
  <si>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</si>
  <si>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</si>
  <si>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</si>
  <si>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</si>
  <si>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0012000017</t>
  </si>
  <si>
    <t>0012000018</t>
  </si>
  <si>
    <t>0012000019</t>
  </si>
  <si>
    <t>0012000020</t>
  </si>
  <si>
    <t>0012000021</t>
  </si>
  <si>
    <t>0012000022</t>
  </si>
  <si>
    <t>0012000023</t>
  </si>
  <si>
    <t>0012000024</t>
  </si>
  <si>
    <t>0012000025</t>
  </si>
  <si>
    <t>0012000026</t>
  </si>
  <si>
    <t>0012000027</t>
  </si>
  <si>
    <t>0012000028</t>
  </si>
  <si>
    <t>0012000030</t>
  </si>
  <si>
    <t>0012000031</t>
  </si>
  <si>
    <t>0012000032</t>
  </si>
  <si>
    <t>0012000033</t>
  </si>
  <si>
    <t>0012000034</t>
  </si>
  <si>
    <t>0012000035</t>
  </si>
  <si>
    <t>0012000036</t>
  </si>
  <si>
    <t>0012000037</t>
  </si>
  <si>
    <t>0012000038</t>
  </si>
  <si>
    <t>0012000039</t>
  </si>
  <si>
    <t>0012000040</t>
  </si>
  <si>
    <t>0012000041</t>
  </si>
  <si>
    <t>0012000042</t>
  </si>
  <si>
    <t>0012000043</t>
  </si>
  <si>
    <t>月火水木金土日</t>
  </si>
  <si>
    <t>月火水木金</t>
  </si>
  <si>
    <t>火水木金土日</t>
  </si>
  <si>
    <t>多目的トイレ有り</t>
  </si>
  <si>
    <t>月火水木金土</t>
  </si>
  <si>
    <t>岐阜県</t>
  </si>
  <si>
    <t>学校給食センター</t>
  </si>
  <si>
    <t>ガッコウキュウショクセンター</t>
  </si>
  <si>
    <t>笠松町</t>
  </si>
  <si>
    <t>コミュニティ消防センター</t>
  </si>
  <si>
    <t>コミュニティショウボウセンター</t>
  </si>
  <si>
    <t>南部コミュニティ消防センター</t>
  </si>
  <si>
    <t>ナンブコミュニティショウボウセンター</t>
  </si>
  <si>
    <t>笠松町役場</t>
  </si>
  <si>
    <t>カサマツチョウヤクバ</t>
  </si>
  <si>
    <t>ふらっと笠松</t>
  </si>
  <si>
    <t>フラットカサマツ</t>
  </si>
  <si>
    <t>下羽栗小学校</t>
  </si>
  <si>
    <t>シモハグリショウガッコウ</t>
  </si>
  <si>
    <t>笠松小学校</t>
  </si>
  <si>
    <t>カサマツショウガッコウ</t>
  </si>
  <si>
    <t>松枝小学校</t>
  </si>
  <si>
    <t>マツエダショウガッコウ</t>
  </si>
  <si>
    <t>こども館</t>
  </si>
  <si>
    <t>コドモカン</t>
  </si>
  <si>
    <t>笠松中学校</t>
  </si>
  <si>
    <t>カサマツチュウガッコウ</t>
  </si>
  <si>
    <t>歴史未来館</t>
  </si>
  <si>
    <t>レキシミライカン</t>
  </si>
  <si>
    <t>スギヤマテイ</t>
  </si>
  <si>
    <t>福祉会館</t>
  </si>
  <si>
    <t>フクシカイカン</t>
  </si>
  <si>
    <t>厚生会館</t>
  </si>
  <si>
    <t>コウセイカイカン</t>
  </si>
  <si>
    <t>下羽栗会館</t>
  </si>
  <si>
    <t>シモハグリカイカン</t>
  </si>
  <si>
    <t>緑会館</t>
  </si>
  <si>
    <t>ミドリカイカン</t>
  </si>
  <si>
    <t>松枝みなみ会館</t>
  </si>
  <si>
    <t>マツエダミナミカイカン</t>
  </si>
  <si>
    <t>福祉健康センター</t>
  </si>
  <si>
    <t>フクシケンコウセンター</t>
  </si>
  <si>
    <t>火葬場</t>
  </si>
  <si>
    <t>カソウバ</t>
  </si>
  <si>
    <t>西宮児童遊園地</t>
  </si>
  <si>
    <t>ニシミヤジドウユウエンチ</t>
  </si>
  <si>
    <t>笠松みなと公園</t>
  </si>
  <si>
    <t>カサマツミナトコウエン</t>
  </si>
  <si>
    <t>二見児童公園</t>
  </si>
  <si>
    <t>フタミジドウコウエン</t>
  </si>
  <si>
    <t>美笠児童遊園地</t>
  </si>
  <si>
    <t>ミカサジドウユウエンチ</t>
  </si>
  <si>
    <t>笠松緑地公園</t>
  </si>
  <si>
    <t>カサマツリョクチコウエン</t>
  </si>
  <si>
    <t>笠松町運動公園</t>
  </si>
  <si>
    <t>カサマツチョウウンドウコウエン</t>
  </si>
  <si>
    <t>蘇岸築堤記念碑公園</t>
  </si>
  <si>
    <t>ソガンチクテイキネンヒコウエン</t>
  </si>
  <si>
    <t>多目的運動場（岐阜県フットボールセンター）</t>
  </si>
  <si>
    <t>タモクテキウンドウジョウ（ギフケンフットボールセンター）</t>
  </si>
  <si>
    <t>町民体育館</t>
  </si>
  <si>
    <t>チョウミンタイイクカン</t>
  </si>
  <si>
    <t>スポーツ交流館</t>
  </si>
  <si>
    <t>スポーツコウリュウカン</t>
  </si>
  <si>
    <t>南体育館</t>
  </si>
  <si>
    <t>ミナミタイイクカン</t>
  </si>
  <si>
    <t>町民運動場</t>
  </si>
  <si>
    <t>チョウミンウンドウジョウ</t>
  </si>
  <si>
    <t>勤労青少年運動場</t>
  </si>
  <si>
    <t>キンロウセイショウネンウンドウジョウ</t>
  </si>
  <si>
    <t>緑地公園内運動場</t>
  </si>
  <si>
    <t>リョクチコウエンナイウンドウジョウ</t>
  </si>
  <si>
    <t>町民米野運動場</t>
  </si>
  <si>
    <t>チョウミンコメノウンドウジョウ</t>
  </si>
  <si>
    <t>町民江川運動場</t>
  </si>
  <si>
    <t>チョウミンエガワウンドウジョウ</t>
  </si>
  <si>
    <t>運動公園内運動場</t>
  </si>
  <si>
    <t>ウンドウコウエンナイウンドウジョウ</t>
  </si>
  <si>
    <t>水防センター</t>
  </si>
  <si>
    <t>スイボウセンター</t>
  </si>
  <si>
    <t>岐阜県羽島郡笠松町中新町29</t>
  </si>
  <si>
    <t>岐阜県羽島郡笠松町長池634</t>
  </si>
  <si>
    <t>岐阜県羽島郡笠松町常盤町6</t>
  </si>
  <si>
    <t>岐阜県羽島郡笠松町司町1</t>
  </si>
  <si>
    <t>岐阜県羽島郡笠松町中野229</t>
  </si>
  <si>
    <t>岐阜県羽島郡笠松町長池292</t>
  </si>
  <si>
    <t>岐阜県羽島郡笠松町西金池町1</t>
  </si>
  <si>
    <t>岐阜県羽島郡笠松町中野227</t>
  </si>
  <si>
    <t>岐阜県羽島郡笠松町下新町87</t>
  </si>
  <si>
    <t>岐阜県羽島郡笠松町長池642</t>
  </si>
  <si>
    <t>岐阜県羽島郡笠松町田代290</t>
  </si>
  <si>
    <t>岐阜県羽島郡笠松町弥生町1</t>
  </si>
  <si>
    <t>岐阜県羽島郡笠松町下本町87</t>
  </si>
  <si>
    <t>岐阜県羽島郡笠松町下本町63</t>
  </si>
  <si>
    <t>岐阜県羽島郡笠松町東陽町44-1</t>
  </si>
  <si>
    <t>岐阜県羽島郡笠松町瓢町15</t>
  </si>
  <si>
    <t>岐阜県羽島郡笠松町中野317</t>
  </si>
  <si>
    <t>岐阜県羽島郡笠松町緑町71</t>
  </si>
  <si>
    <t>岐阜県羽島郡笠松町北及33-2</t>
  </si>
  <si>
    <t>岐阜県羽島郡笠松町長池408-1</t>
  </si>
  <si>
    <t>岐阜県羽島郡笠松町円城寺439-1</t>
  </si>
  <si>
    <t>岐阜県羽島郡笠松町緑町42</t>
  </si>
  <si>
    <t>岐阜県羽島郡笠松町西宮町130</t>
  </si>
  <si>
    <t>岐阜県羽島郡笠松町港町官有地無番地</t>
  </si>
  <si>
    <t>岐阜県羽島郡笠松町二見町65</t>
  </si>
  <si>
    <t>岐阜県羽島郡笠松町瓢町16</t>
  </si>
  <si>
    <t>岐阜県羽島郡笠松町北及3545-1</t>
  </si>
  <si>
    <t>岐阜県羽島郡笠松町北及1655-1</t>
  </si>
  <si>
    <t>岐阜県羽島郡笠松町円城寺1802</t>
  </si>
  <si>
    <t>岐阜県羽島郡笠松町江川堤外</t>
  </si>
  <si>
    <t>岐阜県羽島郡笠松町江川116</t>
  </si>
  <si>
    <t>岐阜県羽島郡笠松町長池573-1</t>
  </si>
  <si>
    <t>岐阜県羽島郡笠松町無動寺堤外</t>
  </si>
  <si>
    <t>岐阜県羽島郡笠松町北及字外山</t>
  </si>
  <si>
    <t>岐阜県羽島郡笠松町米野堤外</t>
  </si>
  <si>
    <t>岐阜県羽島郡笠松町円城寺1801</t>
  </si>
  <si>
    <t>058-388-1199</t>
  </si>
  <si>
    <t>058-387-7633</t>
  </si>
  <si>
    <t>058-388-3231</t>
  </si>
  <si>
    <t>058-388-1111</t>
  </si>
  <si>
    <t>058-387-8432</t>
  </si>
  <si>
    <t>058-387-0156</t>
  </si>
  <si>
    <t>058-388-0811</t>
  </si>
  <si>
    <t>058-388-2355</t>
  </si>
  <si>
    <t>058-387-3123</t>
  </si>
  <si>
    <t>058-388-0101</t>
  </si>
  <si>
    <t>058-388-2551</t>
  </si>
  <si>
    <t>058-387-2442</t>
  </si>
  <si>
    <t>058-388-0161</t>
  </si>
  <si>
    <t>058-387-1121</t>
  </si>
  <si>
    <t>058-388-1681</t>
  </si>
  <si>
    <t>058-387-1120</t>
  </si>
  <si>
    <t>058-388-7171</t>
  </si>
  <si>
    <t>058-387-5321</t>
  </si>
  <si>
    <t>058-388-1117</t>
  </si>
  <si>
    <t>岐阜県フットボールセンター事務局</t>
  </si>
  <si>
    <t>金土日</t>
  </si>
  <si>
    <t>6000020213039</t>
  </si>
  <si>
    <t>自己搬入施設</t>
    <rPh sb="0" eb="6">
      <t>ジコハンニュウシセツ</t>
    </rPh>
    <phoneticPr fontId="2"/>
  </si>
  <si>
    <t>ジコハンニュウシセツ</t>
  </si>
  <si>
    <t>岐阜県羽島郡笠松町緑町78</t>
    <rPh sb="0" eb="3">
      <t>ギフケン</t>
    </rPh>
    <rPh sb="3" eb="9">
      <t>ハシマグンカサマツチョウ</t>
    </rPh>
    <rPh sb="9" eb="11">
      <t>ミドリマチ</t>
    </rPh>
    <phoneticPr fontId="2"/>
  </si>
  <si>
    <t>0012000044</t>
    <phoneticPr fontId="2"/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</si>
  <si>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</si>
  <si>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笠松中央交流センター</t>
    <rPh sb="4" eb="6">
      <t>コウリュウ</t>
    </rPh>
    <phoneticPr fontId="2"/>
  </si>
  <si>
    <t>カサマツチュウオウコウリュウセンター</t>
    <phoneticPr fontId="2"/>
  </si>
  <si>
    <t>総合交流センター／下羽栗支所</t>
    <rPh sb="2" eb="4">
      <t>コウリュウ</t>
    </rPh>
    <phoneticPr fontId="2"/>
  </si>
  <si>
    <t>ソウゴウコウリュウセンターシモハグリシショ</t>
    <phoneticPr fontId="2"/>
  </si>
  <si>
    <t>松枝交流センター／松枝支所</t>
    <rPh sb="2" eb="4">
      <t>コウリュウ</t>
    </rPh>
    <phoneticPr fontId="2"/>
  </si>
  <si>
    <t>マツエダコウリュウセンターマツエダシショ</t>
    <phoneticPr fontId="2"/>
  </si>
  <si>
    <t>中央交流センター図書室</t>
    <rPh sb="2" eb="4">
      <t>コウリュウ</t>
    </rPh>
    <phoneticPr fontId="2"/>
  </si>
  <si>
    <t>チュウオウコウリュウセンタートショシツ</t>
    <phoneticPr fontId="2"/>
  </si>
  <si>
    <t>杉山邸</t>
    <phoneticPr fontId="2"/>
  </si>
  <si>
    <t>13:00～14:00を除く</t>
    <rPh sb="12" eb="13">
      <t>ノゾ</t>
    </rPh>
    <phoneticPr fontId="2"/>
  </si>
  <si>
    <t>令和7年度削除</t>
    <rPh sb="0" eb="2">
      <t>レイワ</t>
    </rPh>
    <rPh sb="3" eb="5">
      <t>ネンド</t>
    </rPh>
    <rPh sb="5" eb="7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</si>
</sst>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trike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zoomScaleNormal="100" zoomScaleSheetLayoutView="70" workbookViewId="0">
      <pane xSplit="5" ySplit="1" topLeftCell="X20" activePane="bottomRight" state="frozen"/>
      <selection pane="topRight" activeCell="F1" sqref="F1"/>
      <selection pane="bottomLeft" activeCell="A2" sqref="A2"/>
      <selection pane="bottomRight" activeCell="X35" sqref="X35"/>
    </sheetView>
  </sheetViews>
  <sheetFormatPr defaultColWidth="9" defaultRowHeight="15.75" x14ac:dyDescent="0.15"/>
  <cols>
    <col min="1" max="1" width="30.875" style="11" bestFit="1" customWidth="1"/>
    <col min="2" max="2" width="13.375" style="11" bestFit="1" customWidth="1"/>
    <col min="3" max="4" width="11.25" style="11" bestFit="1" customWidth="1"/>
    <col min="5" max="5" width="24.5" style="11" customWidth="1"/>
    <col min="6" max="6" width="27.25" style="11" customWidth="1"/>
    <col min="7" max="7" width="10.5" style="11" bestFit="1" customWidth="1"/>
    <col min="8" max="8" width="9.25" style="12" bestFit="1" customWidth="1"/>
    <col min="9" max="9" width="36.375" style="13" bestFit="1" customWidth="1"/>
    <col min="10" max="10" width="5.625" style="13" bestFit="1" customWidth="1"/>
    <col min="11" max="11" width="11.5" style="12" bestFit="1" customWidth="1"/>
    <col min="12" max="12" width="12.75" style="12" bestFit="1" customWidth="1"/>
    <col min="13" max="13" width="15.25" style="14" bestFit="1" customWidth="1"/>
    <col min="14" max="14" width="9.25" style="13" bestFit="1" customWidth="1"/>
    <col min="15" max="15" width="17.125" style="13" bestFit="1" customWidth="1"/>
    <col min="16" max="16" width="28.875" style="13" bestFit="1" customWidth="1"/>
    <col min="17" max="17" width="15.5" style="13" bestFit="1" customWidth="1"/>
    <col min="18" max="19" width="9.25" style="15" bestFit="1" customWidth="1"/>
    <col min="20" max="20" width="21.75" style="11" bestFit="1" customWidth="1"/>
    <col min="21" max="21" width="5.625" style="11" bestFit="1" customWidth="1"/>
    <col min="22" max="22" width="15" style="11" bestFit="1" customWidth="1"/>
    <col min="23" max="23" width="60.75" style="11" bestFit="1" customWidth="1"/>
    <col min="24" max="24" width="14" style="11" customWidth="1"/>
    <col min="25" max="25" width="1.625" style="5" customWidth="1"/>
    <col min="26" max="16384" width="9" style="5"/>
  </cols>
  <sheetData>
    <row r="1" spans="1:24" s="1" customFormat="1" x14ac:dyDescent="0.15">
      <c r="A1" s="17" t="s">
        <v>206</v>
      </c>
      <c r="B1" s="2" t="s">
        <v>5</v>
      </c>
      <c r="C1" s="2" t="s">
        <v>19</v>
      </c>
      <c r="D1" s="2" t="s">
        <v>20</v>
      </c>
      <c r="E1" s="23" t="s">
        <v>6</v>
      </c>
      <c r="F1" s="23" t="s">
        <v>1</v>
      </c>
      <c r="G1" s="2" t="s">
        <v>15</v>
      </c>
      <c r="H1" s="2" t="s">
        <v>22</v>
      </c>
      <c r="I1" s="16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x14ac:dyDescent="0.15">
      <c r="A2" s="9">
        <v>213039</v>
      </c>
      <c r="B2" s="9" t="s">
        <v>23</v>
      </c>
      <c r="C2" s="9" t="s">
        <v>69</v>
      </c>
      <c r="D2" s="9" t="s">
        <v>72</v>
      </c>
      <c r="E2" s="9" t="s">
        <v>73</v>
      </c>
      <c r="F2" s="9" t="s">
        <v>74</v>
      </c>
      <c r="G2" s="9"/>
      <c r="H2" s="6">
        <v>2299</v>
      </c>
      <c r="I2" s="8" t="s">
        <v>144</v>
      </c>
      <c r="J2" s="8"/>
      <c r="K2" s="6">
        <v>35.371270000000003</v>
      </c>
      <c r="L2" s="6">
        <v>136.76136600000001</v>
      </c>
      <c r="M2" s="7" t="s">
        <v>180</v>
      </c>
      <c r="N2" s="8"/>
      <c r="O2" s="8" t="s">
        <v>201</v>
      </c>
      <c r="P2" s="8" t="s">
        <v>72</v>
      </c>
      <c r="Q2" s="8"/>
      <c r="R2" s="10"/>
      <c r="S2" s="10"/>
      <c r="T2" s="9"/>
      <c r="U2" s="9"/>
      <c r="V2" s="9"/>
      <c r="W2" s="9" t="str">
        <f>HYPERLINK("#", "http://www.town.kasamatsu.gifu.jp/docs/2013012100086/")</f>
        <v>http://www.town.kasamatsu.gifu.jp/docs/2013012100086/</v>
      </c>
      <c r="X2" s="9"/>
    </row>
    <row r="3" spans="1:24" x14ac:dyDescent="0.15">
      <c r="A3" s="9">
        <v>213039</v>
      </c>
      <c r="B3" s="9" t="s">
        <v>24</v>
      </c>
      <c r="C3" s="9" t="s">
        <v>69</v>
      </c>
      <c r="D3" s="9" t="s">
        <v>72</v>
      </c>
      <c r="E3" s="9" t="s">
        <v>75</v>
      </c>
      <c r="F3" s="9" t="s">
        <v>76</v>
      </c>
      <c r="G3" s="9"/>
      <c r="H3" s="6">
        <v>2299</v>
      </c>
      <c r="I3" s="8" t="s">
        <v>145</v>
      </c>
      <c r="J3" s="8"/>
      <c r="K3" s="6">
        <v>35.355657000000001</v>
      </c>
      <c r="L3" s="6">
        <v>136.750032</v>
      </c>
      <c r="M3" s="7" t="s">
        <v>181</v>
      </c>
      <c r="N3" s="8"/>
      <c r="O3" s="8" t="s">
        <v>201</v>
      </c>
      <c r="P3" s="8" t="s">
        <v>72</v>
      </c>
      <c r="Q3" s="8"/>
      <c r="R3" s="10"/>
      <c r="S3" s="10"/>
      <c r="T3" s="9"/>
      <c r="U3" s="9"/>
      <c r="V3" s="9"/>
      <c r="W3" s="9" t="str">
        <f>HYPERLINK("#", "http://www.town.kasamatsu.gifu.jp/docs/2013012100093/")</f>
        <v>http://www.town.kasamatsu.gifu.jp/docs/2013012100093/</v>
      </c>
      <c r="X3" s="9"/>
    </row>
    <row r="4" spans="1:24" x14ac:dyDescent="0.15">
      <c r="A4" s="9">
        <v>213039</v>
      </c>
      <c r="B4" s="9" t="s">
        <v>25</v>
      </c>
      <c r="C4" s="9" t="s">
        <v>69</v>
      </c>
      <c r="D4" s="9" t="s">
        <v>72</v>
      </c>
      <c r="E4" s="9" t="s">
        <v>207</v>
      </c>
      <c r="F4" s="9" t="s">
        <v>208</v>
      </c>
      <c r="G4" s="9"/>
      <c r="H4" s="6">
        <v>1307</v>
      </c>
      <c r="I4" s="8" t="s">
        <v>146</v>
      </c>
      <c r="J4" s="8"/>
      <c r="K4" s="6">
        <v>35.373762999999997</v>
      </c>
      <c r="L4" s="6">
        <v>136.760796</v>
      </c>
      <c r="M4" s="7" t="s">
        <v>182</v>
      </c>
      <c r="N4" s="8"/>
      <c r="O4" s="8" t="s">
        <v>201</v>
      </c>
      <c r="P4" s="8" t="s">
        <v>72</v>
      </c>
      <c r="Q4" s="8" t="s">
        <v>64</v>
      </c>
      <c r="R4" s="22">
        <v>0.35416666666666669</v>
      </c>
      <c r="S4" s="10">
        <v>0.89583333333333337</v>
      </c>
      <c r="T4" s="9"/>
      <c r="U4" s="9"/>
      <c r="V4" s="9" t="s">
        <v>67</v>
      </c>
      <c r="W4" s="9" t="str">
        <f>HYPERLINK("#", "http://www.town.kasamatsu.gifu.jp/docs/2012121200113/")</f>
        <v>http://www.town.kasamatsu.gifu.jp/docs/2012121200113/</v>
      </c>
      <c r="X4" s="9"/>
    </row>
    <row r="5" spans="1:24" x14ac:dyDescent="0.15">
      <c r="A5" s="9">
        <v>213039</v>
      </c>
      <c r="B5" s="9" t="s">
        <v>26</v>
      </c>
      <c r="C5" s="9" t="s">
        <v>69</v>
      </c>
      <c r="D5" s="9" t="s">
        <v>72</v>
      </c>
      <c r="E5" s="9" t="s">
        <v>77</v>
      </c>
      <c r="F5" s="9" t="s">
        <v>78</v>
      </c>
      <c r="G5" s="9"/>
      <c r="H5" s="6">
        <v>1303</v>
      </c>
      <c r="I5" s="8" t="s">
        <v>147</v>
      </c>
      <c r="J5" s="8"/>
      <c r="K5" s="6">
        <v>35.367216999999997</v>
      </c>
      <c r="L5" s="6">
        <v>136.763194</v>
      </c>
      <c r="M5" s="7" t="s">
        <v>183</v>
      </c>
      <c r="N5" s="8"/>
      <c r="O5" s="8" t="s">
        <v>201</v>
      </c>
      <c r="P5" s="8" t="s">
        <v>72</v>
      </c>
      <c r="Q5" s="8" t="s">
        <v>65</v>
      </c>
      <c r="R5" s="10">
        <v>0.35416666666666669</v>
      </c>
      <c r="S5" s="10">
        <v>0.71875</v>
      </c>
      <c r="T5" s="9"/>
      <c r="U5" s="9"/>
      <c r="V5" s="9" t="s">
        <v>67</v>
      </c>
      <c r="W5" s="9" t="str">
        <f>HYPERLINK("#", "http://www.town.kasamatsu.gifu.jp/")</f>
        <v>http://www.town.kasamatsu.gifu.jp/</v>
      </c>
      <c r="X5" s="9"/>
    </row>
    <row r="6" spans="1:24" ht="31.5" x14ac:dyDescent="0.15">
      <c r="A6" s="9">
        <v>213039</v>
      </c>
      <c r="B6" s="9" t="s">
        <v>27</v>
      </c>
      <c r="C6" s="9" t="s">
        <v>69</v>
      </c>
      <c r="D6" s="9" t="s">
        <v>72</v>
      </c>
      <c r="E6" s="9" t="s">
        <v>209</v>
      </c>
      <c r="F6" s="9" t="s">
        <v>210</v>
      </c>
      <c r="G6" s="9"/>
      <c r="H6" s="6">
        <v>1304</v>
      </c>
      <c r="I6" s="8" t="s">
        <v>148</v>
      </c>
      <c r="J6" s="8"/>
      <c r="K6" s="6">
        <v>35.373975000000002</v>
      </c>
      <c r="L6" s="6">
        <v>136.79540900000001</v>
      </c>
      <c r="M6" s="7" t="s">
        <v>184</v>
      </c>
      <c r="N6" s="8"/>
      <c r="O6" s="8" t="s">
        <v>201</v>
      </c>
      <c r="P6" s="8" t="s">
        <v>72</v>
      </c>
      <c r="Q6" s="8" t="s">
        <v>65</v>
      </c>
      <c r="R6" s="10">
        <v>0.35416666666666669</v>
      </c>
      <c r="S6" s="10">
        <v>0.71875</v>
      </c>
      <c r="T6" s="9"/>
      <c r="U6" s="9"/>
      <c r="V6" s="9"/>
      <c r="W6" s="9" t="str">
        <f>HYPERLINK("#", "http://www.town.kasamatsu.gifu.jp/docs/2012121200076/")</f>
        <v>http://www.town.kasamatsu.gifu.jp/docs/2012121200076/</v>
      </c>
      <c r="X6" s="9"/>
    </row>
    <row r="7" spans="1:24" ht="31.5" x14ac:dyDescent="0.15">
      <c r="A7" s="9">
        <v>213039</v>
      </c>
      <c r="B7" s="9" t="s">
        <v>28</v>
      </c>
      <c r="C7" s="9" t="s">
        <v>69</v>
      </c>
      <c r="D7" s="9" t="s">
        <v>72</v>
      </c>
      <c r="E7" s="9" t="s">
        <v>211</v>
      </c>
      <c r="F7" s="9" t="s">
        <v>212</v>
      </c>
      <c r="G7" s="9"/>
      <c r="H7" s="6">
        <v>1304</v>
      </c>
      <c r="I7" s="8" t="s">
        <v>149</v>
      </c>
      <c r="J7" s="8"/>
      <c r="K7" s="6">
        <v>35.354225</v>
      </c>
      <c r="L7" s="6">
        <v>136.75049899999999</v>
      </c>
      <c r="M7" s="7" t="s">
        <v>185</v>
      </c>
      <c r="N7" s="8"/>
      <c r="O7" s="8" t="s">
        <v>201</v>
      </c>
      <c r="P7" s="8" t="s">
        <v>72</v>
      </c>
      <c r="Q7" s="8" t="s">
        <v>65</v>
      </c>
      <c r="R7" s="10">
        <v>0.35416666666666669</v>
      </c>
      <c r="S7" s="10">
        <v>0.71875</v>
      </c>
      <c r="T7" s="9"/>
      <c r="U7" s="9"/>
      <c r="V7" s="9"/>
      <c r="W7" s="9" t="str">
        <f>HYPERLINK("#", "http://www.town.kasamatsu.gifu.jp/docs/2012121200069/")</f>
        <v>http://www.town.kasamatsu.gifu.jp/docs/2012121200069/</v>
      </c>
      <c r="X7" s="9"/>
    </row>
    <row r="8" spans="1:24" x14ac:dyDescent="0.15">
      <c r="A8" s="9">
        <v>213039</v>
      </c>
      <c r="B8" s="9" t="s">
        <v>29</v>
      </c>
      <c r="C8" s="9" t="s">
        <v>69</v>
      </c>
      <c r="D8" s="9" t="s">
        <v>72</v>
      </c>
      <c r="E8" s="9" t="s">
        <v>79</v>
      </c>
      <c r="F8" s="9" t="s">
        <v>80</v>
      </c>
      <c r="G8" s="9"/>
      <c r="H8" s="6">
        <v>1399</v>
      </c>
      <c r="I8" s="8" t="s">
        <v>150</v>
      </c>
      <c r="J8" s="8"/>
      <c r="K8" s="6">
        <v>35.374029</v>
      </c>
      <c r="L8" s="6">
        <v>136.76431500000001</v>
      </c>
      <c r="M8" s="7" t="s">
        <v>187</v>
      </c>
      <c r="N8" s="8"/>
      <c r="O8" s="8" t="s">
        <v>201</v>
      </c>
      <c r="P8" s="8" t="s">
        <v>72</v>
      </c>
      <c r="Q8" s="8" t="s">
        <v>64</v>
      </c>
      <c r="R8" s="24">
        <v>0.41666666666666669</v>
      </c>
      <c r="S8" s="24">
        <v>0.75</v>
      </c>
      <c r="T8" s="25" t="s">
        <v>216</v>
      </c>
      <c r="U8" s="9"/>
      <c r="V8" s="9"/>
      <c r="W8" s="9" t="str">
        <f>HYPERLINK("#", "http://www.town.kasamatsu.gifu.jp/docs/2013011800338/")</f>
        <v>http://www.town.kasamatsu.gifu.jp/docs/2013011800338/</v>
      </c>
      <c r="X8" s="9"/>
    </row>
    <row r="9" spans="1:24" x14ac:dyDescent="0.15">
      <c r="A9" s="9">
        <v>213039</v>
      </c>
      <c r="B9" s="9" t="s">
        <v>30</v>
      </c>
      <c r="C9" s="9" t="s">
        <v>69</v>
      </c>
      <c r="D9" s="9" t="s">
        <v>72</v>
      </c>
      <c r="E9" s="9" t="s">
        <v>81</v>
      </c>
      <c r="F9" s="9" t="s">
        <v>82</v>
      </c>
      <c r="G9" s="9"/>
      <c r="H9" s="6">
        <v>1503</v>
      </c>
      <c r="I9" s="8" t="s">
        <v>151</v>
      </c>
      <c r="J9" s="8"/>
      <c r="K9" s="6">
        <v>35.374769000000001</v>
      </c>
      <c r="L9" s="6">
        <v>136.79520400000001</v>
      </c>
      <c r="M9" s="7" t="s">
        <v>188</v>
      </c>
      <c r="N9" s="8"/>
      <c r="O9" s="8" t="s">
        <v>201</v>
      </c>
      <c r="P9" s="8" t="s">
        <v>72</v>
      </c>
      <c r="Q9" s="8"/>
      <c r="R9" s="10"/>
      <c r="S9" s="10"/>
      <c r="T9" s="9"/>
      <c r="U9" s="9"/>
      <c r="V9" s="9"/>
      <c r="W9" s="9" t="str">
        <f>HYPERLINK("#", "http://edu-kasamatsu.com/shimoshou/")</f>
        <v>http://edu-kasamatsu.com/shimoshou/</v>
      </c>
      <c r="X9" s="9"/>
    </row>
    <row r="10" spans="1:24" x14ac:dyDescent="0.15">
      <c r="A10" s="9">
        <v>213039</v>
      </c>
      <c r="B10" s="9" t="s">
        <v>31</v>
      </c>
      <c r="C10" s="9" t="s">
        <v>69</v>
      </c>
      <c r="D10" s="9" t="s">
        <v>72</v>
      </c>
      <c r="E10" s="9" t="s">
        <v>83</v>
      </c>
      <c r="F10" s="9" t="s">
        <v>84</v>
      </c>
      <c r="G10" s="9"/>
      <c r="H10" s="6">
        <v>1503</v>
      </c>
      <c r="I10" s="8" t="s">
        <v>152</v>
      </c>
      <c r="J10" s="8"/>
      <c r="K10" s="6">
        <v>35.370227999999997</v>
      </c>
      <c r="L10" s="6">
        <v>136.76013</v>
      </c>
      <c r="M10" s="7" t="s">
        <v>189</v>
      </c>
      <c r="N10" s="8"/>
      <c r="O10" s="8" t="s">
        <v>201</v>
      </c>
      <c r="P10" s="8" t="s">
        <v>72</v>
      </c>
      <c r="Q10" s="8"/>
      <c r="R10" s="10"/>
      <c r="S10" s="10"/>
      <c r="T10" s="9"/>
      <c r="U10" s="9"/>
      <c r="V10" s="9"/>
      <c r="W10" s="9" t="str">
        <f>HYPERLINK("#", "http://edu-kasamatsu.com/kasashou/")</f>
        <v>http://edu-kasamatsu.com/kasashou/</v>
      </c>
      <c r="X10" s="9"/>
    </row>
    <row r="11" spans="1:24" x14ac:dyDescent="0.15">
      <c r="A11" s="9">
        <v>213039</v>
      </c>
      <c r="B11" s="9" t="s">
        <v>32</v>
      </c>
      <c r="C11" s="9" t="s">
        <v>69</v>
      </c>
      <c r="D11" s="9" t="s">
        <v>72</v>
      </c>
      <c r="E11" s="9" t="s">
        <v>85</v>
      </c>
      <c r="F11" s="9" t="s">
        <v>86</v>
      </c>
      <c r="G11" s="9"/>
      <c r="H11" s="6">
        <v>1503</v>
      </c>
      <c r="I11" s="8" t="s">
        <v>153</v>
      </c>
      <c r="J11" s="8"/>
      <c r="K11" s="6">
        <v>35.355646999999998</v>
      </c>
      <c r="L11" s="6">
        <v>136.74914999999999</v>
      </c>
      <c r="M11" s="7" t="s">
        <v>190</v>
      </c>
      <c r="N11" s="8"/>
      <c r="O11" s="8" t="s">
        <v>201</v>
      </c>
      <c r="P11" s="8" t="s">
        <v>72</v>
      </c>
      <c r="Q11" s="8"/>
      <c r="R11" s="10"/>
      <c r="S11" s="10"/>
      <c r="T11" s="9"/>
      <c r="U11" s="9"/>
      <c r="V11" s="9"/>
      <c r="W11" s="9" t="str">
        <f>HYPERLINK("#", "http://edu-kasamatsu.com/matsushou/")</f>
        <v>http://edu-kasamatsu.com/matsushou/</v>
      </c>
      <c r="X11" s="9"/>
    </row>
    <row r="12" spans="1:24" x14ac:dyDescent="0.15">
      <c r="A12" s="9">
        <v>213039</v>
      </c>
      <c r="B12" s="9" t="s">
        <v>33</v>
      </c>
      <c r="C12" s="9" t="s">
        <v>69</v>
      </c>
      <c r="D12" s="9" t="s">
        <v>72</v>
      </c>
      <c r="E12" s="9" t="s">
        <v>213</v>
      </c>
      <c r="F12" s="9" t="s">
        <v>214</v>
      </c>
      <c r="G12" s="9"/>
      <c r="H12" s="6">
        <v>1512</v>
      </c>
      <c r="I12" s="8" t="s">
        <v>146</v>
      </c>
      <c r="J12" s="8"/>
      <c r="K12" s="6">
        <v>35.373660999999998</v>
      </c>
      <c r="L12" s="6">
        <v>136.76070799999999</v>
      </c>
      <c r="M12" s="7" t="s">
        <v>182</v>
      </c>
      <c r="N12" s="8"/>
      <c r="O12" s="8" t="s">
        <v>201</v>
      </c>
      <c r="P12" s="8" t="s">
        <v>72</v>
      </c>
      <c r="Q12" s="8" t="s">
        <v>64</v>
      </c>
      <c r="R12" s="10">
        <v>0.375</v>
      </c>
      <c r="S12" s="10">
        <v>0.6875</v>
      </c>
      <c r="T12" s="9"/>
      <c r="U12" s="9"/>
      <c r="V12" s="9"/>
      <c r="W12" s="9" t="str">
        <f>HYPERLINK("#", "http://www.town.kasamatsu.gifu.jp/docs/2012121200083/")</f>
        <v>http://www.town.kasamatsu.gifu.jp/docs/2012121200083/</v>
      </c>
      <c r="X12" s="9"/>
    </row>
    <row r="13" spans="1:24" x14ac:dyDescent="0.15">
      <c r="A13" s="9">
        <v>213039</v>
      </c>
      <c r="B13" s="9" t="s">
        <v>34</v>
      </c>
      <c r="C13" s="9" t="s">
        <v>69</v>
      </c>
      <c r="D13" s="9" t="s">
        <v>72</v>
      </c>
      <c r="E13" s="9" t="s">
        <v>87</v>
      </c>
      <c r="F13" s="9" t="s">
        <v>88</v>
      </c>
      <c r="G13" s="9"/>
      <c r="H13" s="6">
        <v>1403</v>
      </c>
      <c r="I13" s="8" t="s">
        <v>154</v>
      </c>
      <c r="J13" s="8"/>
      <c r="K13" s="6">
        <v>35.363365999999999</v>
      </c>
      <c r="L13" s="6">
        <v>136.757036</v>
      </c>
      <c r="M13" s="7" t="s">
        <v>186</v>
      </c>
      <c r="N13" s="8"/>
      <c r="O13" s="8" t="s">
        <v>201</v>
      </c>
      <c r="P13" s="8" t="s">
        <v>72</v>
      </c>
      <c r="Q13" s="8" t="s">
        <v>66</v>
      </c>
      <c r="R13" s="10">
        <v>0.35416666666666669</v>
      </c>
      <c r="S13" s="10">
        <v>0.70833333333333337</v>
      </c>
      <c r="T13" s="9"/>
      <c r="U13" s="9"/>
      <c r="V13" s="9"/>
      <c r="W13" s="9" t="str">
        <f>HYPERLINK("#", "http://www.town.kasamatsu.gifu.jp/docs/2013012100062/")</f>
        <v>http://www.town.kasamatsu.gifu.jp/docs/2013012100062/</v>
      </c>
      <c r="X13" s="9"/>
    </row>
    <row r="14" spans="1:24" x14ac:dyDescent="0.15">
      <c r="A14" s="9">
        <v>213039</v>
      </c>
      <c r="B14" s="9" t="s">
        <v>35</v>
      </c>
      <c r="C14" s="9" t="s">
        <v>69</v>
      </c>
      <c r="D14" s="9" t="s">
        <v>72</v>
      </c>
      <c r="E14" s="9" t="s">
        <v>89</v>
      </c>
      <c r="F14" s="9" t="s">
        <v>90</v>
      </c>
      <c r="G14" s="9"/>
      <c r="H14" s="6">
        <v>1504</v>
      </c>
      <c r="I14" s="8" t="s">
        <v>155</v>
      </c>
      <c r="J14" s="8"/>
      <c r="K14" s="6">
        <v>35.372219999999999</v>
      </c>
      <c r="L14" s="6">
        <v>136.75948500000001</v>
      </c>
      <c r="M14" s="7" t="s">
        <v>191</v>
      </c>
      <c r="N14" s="8"/>
      <c r="O14" s="8" t="s">
        <v>201</v>
      </c>
      <c r="P14" s="8" t="s">
        <v>72</v>
      </c>
      <c r="Q14" s="8"/>
      <c r="R14" s="10"/>
      <c r="S14" s="10"/>
      <c r="T14" s="9"/>
      <c r="U14" s="9"/>
      <c r="V14" s="9"/>
      <c r="W14" s="9" t="str">
        <f>HYPERLINK("#", "http://edu-kasamatsu.com/kasachu/")</f>
        <v>http://edu-kasamatsu.com/kasachu/</v>
      </c>
      <c r="X14" s="9"/>
    </row>
    <row r="15" spans="1:24" x14ac:dyDescent="0.15">
      <c r="A15" s="9">
        <v>213039</v>
      </c>
      <c r="B15" s="9" t="s">
        <v>36</v>
      </c>
      <c r="C15" s="9" t="s">
        <v>69</v>
      </c>
      <c r="D15" s="9" t="s">
        <v>72</v>
      </c>
      <c r="E15" s="9" t="s">
        <v>91</v>
      </c>
      <c r="F15" s="9" t="s">
        <v>92</v>
      </c>
      <c r="G15" s="9"/>
      <c r="H15" s="6">
        <v>803</v>
      </c>
      <c r="I15" s="8" t="s">
        <v>156</v>
      </c>
      <c r="J15" s="8"/>
      <c r="K15" s="6">
        <v>35.366076999999997</v>
      </c>
      <c r="L15" s="6">
        <v>136.76186000000001</v>
      </c>
      <c r="M15" s="7" t="s">
        <v>192</v>
      </c>
      <c r="N15" s="8"/>
      <c r="O15" s="8" t="s">
        <v>201</v>
      </c>
      <c r="P15" s="8" t="s">
        <v>72</v>
      </c>
      <c r="Q15" s="8" t="s">
        <v>66</v>
      </c>
      <c r="R15" s="10">
        <v>0.375</v>
      </c>
      <c r="S15" s="10">
        <v>0.70833333333333337</v>
      </c>
      <c r="T15" s="9"/>
      <c r="U15" s="9"/>
      <c r="V15" s="9" t="s">
        <v>67</v>
      </c>
      <c r="W15" s="9" t="str">
        <f>HYPERLINK("#", "http://www.town.kasamatsu.gifu.jp/docs/2013012100116/")</f>
        <v>http://www.town.kasamatsu.gifu.jp/docs/2013012100116/</v>
      </c>
      <c r="X15" s="9"/>
    </row>
    <row r="16" spans="1:24" x14ac:dyDescent="0.15">
      <c r="A16" s="9">
        <v>213039</v>
      </c>
      <c r="B16" s="9" t="s">
        <v>37</v>
      </c>
      <c r="C16" s="9" t="s">
        <v>69</v>
      </c>
      <c r="D16" s="9" t="s">
        <v>72</v>
      </c>
      <c r="E16" s="9" t="s">
        <v>215</v>
      </c>
      <c r="F16" s="9" t="s">
        <v>93</v>
      </c>
      <c r="G16" s="9"/>
      <c r="H16" s="6">
        <v>803</v>
      </c>
      <c r="I16" s="8" t="s">
        <v>157</v>
      </c>
      <c r="J16" s="8"/>
      <c r="K16" s="6">
        <v>35.365473000000001</v>
      </c>
      <c r="L16" s="6">
        <v>136.761753</v>
      </c>
      <c r="M16" s="21"/>
      <c r="N16" s="8"/>
      <c r="O16" s="8" t="s">
        <v>201</v>
      </c>
      <c r="P16" s="8" t="s">
        <v>72</v>
      </c>
      <c r="Q16" s="8" t="s">
        <v>200</v>
      </c>
      <c r="R16" s="10">
        <v>0.41666666666666669</v>
      </c>
      <c r="S16" s="10">
        <v>0.66666666666666663</v>
      </c>
      <c r="T16" s="9"/>
      <c r="U16" s="9"/>
      <c r="V16" s="9"/>
      <c r="W16" s="9" t="str">
        <f>HYPERLINK("#", "http://www.town.kasamatsu.gifu.jp/docs/2013011800321/")</f>
        <v>http://www.town.kasamatsu.gifu.jp/docs/2013011800321/</v>
      </c>
      <c r="X16" s="9"/>
    </row>
    <row r="17" spans="1:24" x14ac:dyDescent="0.15">
      <c r="A17" s="9">
        <v>213039</v>
      </c>
      <c r="B17" s="9" t="s">
        <v>38</v>
      </c>
      <c r="C17" s="9" t="s">
        <v>69</v>
      </c>
      <c r="D17" s="9" t="s">
        <v>72</v>
      </c>
      <c r="E17" s="9" t="s">
        <v>94</v>
      </c>
      <c r="F17" s="9" t="s">
        <v>95</v>
      </c>
      <c r="G17" s="9"/>
      <c r="H17" s="6">
        <v>1399</v>
      </c>
      <c r="I17" s="8" t="s">
        <v>158</v>
      </c>
      <c r="J17" s="8"/>
      <c r="K17" s="6">
        <v>35.375957999999997</v>
      </c>
      <c r="L17" s="6">
        <v>136.763023</v>
      </c>
      <c r="M17" s="7" t="s">
        <v>193</v>
      </c>
      <c r="N17" s="8"/>
      <c r="O17" s="8" t="s">
        <v>201</v>
      </c>
      <c r="P17" s="8" t="s">
        <v>72</v>
      </c>
      <c r="Q17" s="8" t="s">
        <v>68</v>
      </c>
      <c r="R17" s="10">
        <v>0.375</v>
      </c>
      <c r="S17" s="10">
        <v>0.6875</v>
      </c>
      <c r="T17" s="9"/>
      <c r="U17" s="9"/>
      <c r="V17" s="9" t="s">
        <v>67</v>
      </c>
      <c r="W17" s="9" t="str">
        <f>HYPERLINK("#", "http://www.town.kasamatsu.gifu.jp/docs/2013012100048/")</f>
        <v>http://www.town.kasamatsu.gifu.jp/docs/2013012100048/</v>
      </c>
      <c r="X17" s="9"/>
    </row>
    <row r="18" spans="1:24" x14ac:dyDescent="0.15">
      <c r="A18" s="9">
        <v>213039</v>
      </c>
      <c r="B18" s="9" t="s">
        <v>39</v>
      </c>
      <c r="C18" s="9" t="s">
        <v>69</v>
      </c>
      <c r="D18" s="9" t="s">
        <v>72</v>
      </c>
      <c r="E18" s="9" t="s">
        <v>96</v>
      </c>
      <c r="F18" s="9" t="s">
        <v>97</v>
      </c>
      <c r="G18" s="9"/>
      <c r="H18" s="6">
        <v>1399</v>
      </c>
      <c r="I18" s="8" t="s">
        <v>159</v>
      </c>
      <c r="J18" s="8"/>
      <c r="K18" s="6">
        <v>35.370260000000002</v>
      </c>
      <c r="L18" s="6">
        <v>136.75494</v>
      </c>
      <c r="M18" s="7" t="s">
        <v>194</v>
      </c>
      <c r="N18" s="8"/>
      <c r="O18" s="8" t="s">
        <v>201</v>
      </c>
      <c r="P18" s="8" t="s">
        <v>72</v>
      </c>
      <c r="Q18" s="8" t="s">
        <v>68</v>
      </c>
      <c r="R18" s="10">
        <v>0.375</v>
      </c>
      <c r="S18" s="10">
        <v>0.89583333333333337</v>
      </c>
      <c r="T18" s="9"/>
      <c r="U18" s="9"/>
      <c r="V18" s="9"/>
      <c r="W18" s="9" t="str">
        <f>HYPERLINK("#", "http://www.town.kasamatsu.gifu.jp/docs/2013012100109/")</f>
        <v>http://www.town.kasamatsu.gifu.jp/docs/2013012100109/</v>
      </c>
      <c r="X18" s="9"/>
    </row>
    <row r="19" spans="1:24" x14ac:dyDescent="0.15">
      <c r="A19" s="9">
        <v>213039</v>
      </c>
      <c r="B19" s="9" t="s">
        <v>40</v>
      </c>
      <c r="C19" s="9" t="s">
        <v>69</v>
      </c>
      <c r="D19" s="9" t="s">
        <v>72</v>
      </c>
      <c r="E19" s="9" t="s">
        <v>98</v>
      </c>
      <c r="F19" s="9" t="s">
        <v>99</v>
      </c>
      <c r="G19" s="9"/>
      <c r="H19" s="6">
        <v>1599</v>
      </c>
      <c r="I19" s="8" t="s">
        <v>160</v>
      </c>
      <c r="J19" s="8"/>
      <c r="K19" s="6">
        <v>35.372776000000002</v>
      </c>
      <c r="L19" s="6">
        <v>136.79366400000001</v>
      </c>
      <c r="M19" s="21" t="s">
        <v>184</v>
      </c>
      <c r="N19" s="8"/>
      <c r="O19" s="8" t="s">
        <v>201</v>
      </c>
      <c r="P19" s="8" t="s">
        <v>72</v>
      </c>
      <c r="Q19" s="8" t="s">
        <v>64</v>
      </c>
      <c r="R19" s="10">
        <v>0.375</v>
      </c>
      <c r="S19" s="10">
        <v>0.89583333333333337</v>
      </c>
      <c r="T19" s="9"/>
      <c r="U19" s="9"/>
      <c r="V19" s="9"/>
      <c r="W19" s="9" t="str">
        <f>HYPERLINK("#", "http://www.town.kasamatsu.gifu.jp/docs/2013012100079/")</f>
        <v>http://www.town.kasamatsu.gifu.jp/docs/2013012100079/</v>
      </c>
      <c r="X19" s="9"/>
    </row>
    <row r="20" spans="1:24" x14ac:dyDescent="0.15">
      <c r="A20" s="9">
        <v>213039</v>
      </c>
      <c r="B20" s="9" t="s">
        <v>41</v>
      </c>
      <c r="C20" s="9" t="s">
        <v>69</v>
      </c>
      <c r="D20" s="9" t="s">
        <v>72</v>
      </c>
      <c r="E20" s="9" t="s">
        <v>100</v>
      </c>
      <c r="F20" s="9" t="s">
        <v>101</v>
      </c>
      <c r="G20" s="9"/>
      <c r="H20" s="6">
        <v>1309</v>
      </c>
      <c r="I20" s="8" t="s">
        <v>161</v>
      </c>
      <c r="J20" s="8"/>
      <c r="K20" s="6">
        <v>35.377220000000001</v>
      </c>
      <c r="L20" s="6">
        <v>136.759781</v>
      </c>
      <c r="M20" s="7" t="s">
        <v>195</v>
      </c>
      <c r="N20" s="8"/>
      <c r="O20" s="8" t="s">
        <v>201</v>
      </c>
      <c r="P20" s="8" t="s">
        <v>72</v>
      </c>
      <c r="Q20" s="8" t="s">
        <v>64</v>
      </c>
      <c r="R20" s="10">
        <v>0.375</v>
      </c>
      <c r="S20" s="10">
        <v>0.89583333333333337</v>
      </c>
      <c r="T20" s="9"/>
      <c r="U20" s="9"/>
      <c r="V20" s="9"/>
      <c r="W20" s="9" t="str">
        <f>HYPERLINK("#", "http://www.town.kasamatsu.gifu.jp/docs/2013012100024/")</f>
        <v>http://www.town.kasamatsu.gifu.jp/docs/2013012100024/</v>
      </c>
      <c r="X20" s="9"/>
    </row>
    <row r="21" spans="1:24" x14ac:dyDescent="0.15">
      <c r="A21" s="9">
        <v>213039</v>
      </c>
      <c r="B21" s="9" t="s">
        <v>42</v>
      </c>
      <c r="C21" s="9" t="s">
        <v>69</v>
      </c>
      <c r="D21" s="9" t="s">
        <v>72</v>
      </c>
      <c r="E21" s="9" t="s">
        <v>102</v>
      </c>
      <c r="F21" s="9" t="s">
        <v>103</v>
      </c>
      <c r="G21" s="9"/>
      <c r="H21" s="6">
        <v>1309</v>
      </c>
      <c r="I21" s="8" t="s">
        <v>162</v>
      </c>
      <c r="J21" s="8"/>
      <c r="K21" s="6">
        <v>35.352010999999997</v>
      </c>
      <c r="L21" s="6">
        <v>136.742829</v>
      </c>
      <c r="M21" s="7"/>
      <c r="N21" s="8"/>
      <c r="O21" s="8" t="s">
        <v>201</v>
      </c>
      <c r="P21" s="8" t="s">
        <v>72</v>
      </c>
      <c r="Q21" s="8" t="s">
        <v>64</v>
      </c>
      <c r="R21" s="10">
        <v>0.375</v>
      </c>
      <c r="S21" s="10">
        <v>0.89583333333333337</v>
      </c>
      <c r="T21" s="9"/>
      <c r="U21" s="9"/>
      <c r="V21" s="9"/>
      <c r="W21" s="9" t="str">
        <f>HYPERLINK("#", "http://www.town.kasamatsu.gifu.jp/docs/2013011800307/")</f>
        <v>http://www.town.kasamatsu.gifu.jp/docs/2013011800307/</v>
      </c>
      <c r="X21" s="9"/>
    </row>
    <row r="22" spans="1:24" x14ac:dyDescent="0.15">
      <c r="A22" s="9">
        <v>213039</v>
      </c>
      <c r="B22" s="9" t="s">
        <v>43</v>
      </c>
      <c r="C22" s="9" t="s">
        <v>69</v>
      </c>
      <c r="D22" s="9" t="s">
        <v>72</v>
      </c>
      <c r="E22" s="9" t="s">
        <v>104</v>
      </c>
      <c r="F22" s="9" t="s">
        <v>105</v>
      </c>
      <c r="G22" s="9"/>
      <c r="H22" s="6">
        <v>1499</v>
      </c>
      <c r="I22" s="8" t="s">
        <v>163</v>
      </c>
      <c r="J22" s="8"/>
      <c r="K22" s="6">
        <v>35.358519999999999</v>
      </c>
      <c r="L22" s="6">
        <v>136.74645599999999</v>
      </c>
      <c r="M22" s="7" t="s">
        <v>196</v>
      </c>
      <c r="N22" s="8"/>
      <c r="O22" s="8" t="s">
        <v>201</v>
      </c>
      <c r="P22" s="8" t="s">
        <v>72</v>
      </c>
      <c r="Q22" s="8" t="s">
        <v>65</v>
      </c>
      <c r="R22" s="10">
        <v>0.35416666666666669</v>
      </c>
      <c r="S22" s="10">
        <v>0.71875</v>
      </c>
      <c r="T22" s="9"/>
      <c r="U22" s="9"/>
      <c r="V22" s="9" t="s">
        <v>67</v>
      </c>
      <c r="W22" s="9" t="str">
        <f>HYPERLINK("#", "http://www.town.kasamatsu.gifu.jp/docs/2013012100031/")</f>
        <v>http://www.town.kasamatsu.gifu.jp/docs/2013012100031/</v>
      </c>
      <c r="X22" s="9"/>
    </row>
    <row r="23" spans="1:24" x14ac:dyDescent="0.15">
      <c r="A23" s="9">
        <v>213039</v>
      </c>
      <c r="B23" s="9" t="s">
        <v>44</v>
      </c>
      <c r="C23" s="9" t="s">
        <v>69</v>
      </c>
      <c r="D23" s="9" t="s">
        <v>72</v>
      </c>
      <c r="E23" s="9" t="s">
        <v>70</v>
      </c>
      <c r="F23" s="9" t="s">
        <v>71</v>
      </c>
      <c r="G23" s="9"/>
      <c r="H23" s="6">
        <v>1399</v>
      </c>
      <c r="I23" s="8" t="s">
        <v>164</v>
      </c>
      <c r="J23" s="8"/>
      <c r="K23" s="6">
        <v>35.377394000000002</v>
      </c>
      <c r="L23" s="6">
        <v>136.78078300000001</v>
      </c>
      <c r="M23" s="7" t="s">
        <v>197</v>
      </c>
      <c r="N23" s="8"/>
      <c r="O23" s="8" t="s">
        <v>201</v>
      </c>
      <c r="P23" s="8" t="s">
        <v>72</v>
      </c>
      <c r="Q23" s="8"/>
      <c r="R23" s="10"/>
      <c r="S23" s="10"/>
      <c r="T23" s="9"/>
      <c r="U23" s="9"/>
      <c r="V23" s="9"/>
      <c r="W23" s="9" t="str">
        <f>HYPERLINK("#", "http://www.town.kasamatsu.gifu.jp/docs/2013012100123/")</f>
        <v>http://www.town.kasamatsu.gifu.jp/docs/2013012100123/</v>
      </c>
      <c r="X23" s="9"/>
    </row>
    <row r="24" spans="1:24" x14ac:dyDescent="0.15">
      <c r="A24" s="9">
        <v>213039</v>
      </c>
      <c r="B24" s="9" t="s">
        <v>45</v>
      </c>
      <c r="C24" s="9" t="s">
        <v>69</v>
      </c>
      <c r="D24" s="9" t="s">
        <v>72</v>
      </c>
      <c r="E24" s="9" t="s">
        <v>106</v>
      </c>
      <c r="F24" s="9" t="s">
        <v>107</v>
      </c>
      <c r="G24" s="9"/>
      <c r="H24" s="6">
        <v>2009</v>
      </c>
      <c r="I24" s="8" t="s">
        <v>165</v>
      </c>
      <c r="J24" s="8"/>
      <c r="K24" s="6">
        <v>35.377737000000003</v>
      </c>
      <c r="L24" s="6">
        <v>136.75986800000001</v>
      </c>
      <c r="M24" s="7"/>
      <c r="N24" s="8"/>
      <c r="O24" s="8" t="s">
        <v>201</v>
      </c>
      <c r="P24" s="8" t="s">
        <v>72</v>
      </c>
      <c r="Q24" s="8" t="s">
        <v>64</v>
      </c>
      <c r="R24" s="10">
        <v>0.35416666666666669</v>
      </c>
      <c r="S24" s="10">
        <v>0.71875</v>
      </c>
      <c r="T24" s="9"/>
      <c r="U24" s="9"/>
      <c r="V24" s="9"/>
      <c r="W24" s="9" t="str">
        <f>HYPERLINK("#", "http://www.town.kasamatsu.gifu.jp/docs/2013012100017/")</f>
        <v>http://www.town.kasamatsu.gifu.jp/docs/2013012100017/</v>
      </c>
      <c r="X24" s="9"/>
    </row>
    <row r="25" spans="1:24" x14ac:dyDescent="0.15">
      <c r="A25" s="9">
        <v>213039</v>
      </c>
      <c r="B25" s="9" t="s">
        <v>46</v>
      </c>
      <c r="C25" s="9" t="s">
        <v>69</v>
      </c>
      <c r="D25" s="9" t="s">
        <v>72</v>
      </c>
      <c r="E25" s="9" t="s">
        <v>108</v>
      </c>
      <c r="F25" s="9" t="s">
        <v>109</v>
      </c>
      <c r="G25" s="9"/>
      <c r="H25" s="6">
        <v>1003</v>
      </c>
      <c r="I25" s="8" t="s">
        <v>166</v>
      </c>
      <c r="J25" s="8"/>
      <c r="K25" s="6">
        <v>35.367870000000003</v>
      </c>
      <c r="L25" s="6">
        <v>136.76096000000001</v>
      </c>
      <c r="M25" s="7"/>
      <c r="N25" s="8"/>
      <c r="O25" s="8" t="s">
        <v>201</v>
      </c>
      <c r="P25" s="8" t="s">
        <v>72</v>
      </c>
      <c r="Q25" s="8"/>
      <c r="R25" s="10"/>
      <c r="S25" s="10"/>
      <c r="T25" s="9"/>
      <c r="U25" s="9"/>
      <c r="V25" s="9"/>
      <c r="W25" s="9" t="str">
        <f t="shared" ref="W25:W31" si="0">HYPERLINK("#", "http://www.town.kasamatsu.gifu.jp/docs/2012121900259/")</f>
        <v>http://www.town.kasamatsu.gifu.jp/docs/2012121900259/</v>
      </c>
      <c r="X25" s="9"/>
    </row>
    <row r="26" spans="1:24" x14ac:dyDescent="0.15">
      <c r="A26" s="9">
        <v>213039</v>
      </c>
      <c r="B26" s="9" t="s">
        <v>47</v>
      </c>
      <c r="C26" s="9" t="s">
        <v>69</v>
      </c>
      <c r="D26" s="9" t="s">
        <v>72</v>
      </c>
      <c r="E26" s="9" t="s">
        <v>110</v>
      </c>
      <c r="F26" s="9" t="s">
        <v>111</v>
      </c>
      <c r="G26" s="9"/>
      <c r="H26" s="6">
        <v>1003</v>
      </c>
      <c r="I26" s="8" t="s">
        <v>167</v>
      </c>
      <c r="J26" s="8"/>
      <c r="K26" s="6">
        <v>35.365761999999997</v>
      </c>
      <c r="L26" s="6">
        <v>136.76305099999999</v>
      </c>
      <c r="M26" s="7"/>
      <c r="N26" s="8"/>
      <c r="O26" s="8" t="s">
        <v>201</v>
      </c>
      <c r="P26" s="8" t="s">
        <v>72</v>
      </c>
      <c r="Q26" s="8"/>
      <c r="R26" s="10"/>
      <c r="S26" s="10"/>
      <c r="T26" s="9"/>
      <c r="U26" s="9"/>
      <c r="V26" s="9"/>
      <c r="W26" s="9" t="str">
        <f t="shared" si="0"/>
        <v>http://www.town.kasamatsu.gifu.jp/docs/2012121900259/</v>
      </c>
      <c r="X26" s="9"/>
    </row>
    <row r="27" spans="1:24" x14ac:dyDescent="0.15">
      <c r="A27" s="9">
        <v>213039</v>
      </c>
      <c r="B27" s="9" t="s">
        <v>48</v>
      </c>
      <c r="C27" s="9" t="s">
        <v>69</v>
      </c>
      <c r="D27" s="9" t="s">
        <v>72</v>
      </c>
      <c r="E27" s="9" t="s">
        <v>112</v>
      </c>
      <c r="F27" s="9" t="s">
        <v>113</v>
      </c>
      <c r="G27" s="9"/>
      <c r="H27" s="6">
        <v>1003</v>
      </c>
      <c r="I27" s="8" t="s">
        <v>168</v>
      </c>
      <c r="J27" s="8"/>
      <c r="K27" s="6">
        <v>35.371597999999999</v>
      </c>
      <c r="L27" s="6">
        <v>136.76281900000001</v>
      </c>
      <c r="M27" s="7"/>
      <c r="N27" s="8"/>
      <c r="O27" s="8" t="s">
        <v>201</v>
      </c>
      <c r="P27" s="8" t="s">
        <v>72</v>
      </c>
      <c r="Q27" s="8"/>
      <c r="R27" s="10"/>
      <c r="S27" s="10"/>
      <c r="T27" s="9"/>
      <c r="U27" s="9"/>
      <c r="V27" s="9"/>
      <c r="W27" s="9" t="str">
        <f t="shared" si="0"/>
        <v>http://www.town.kasamatsu.gifu.jp/docs/2012121900259/</v>
      </c>
      <c r="X27" s="9"/>
    </row>
    <row r="28" spans="1:24" x14ac:dyDescent="0.15">
      <c r="A28" s="9">
        <v>213039</v>
      </c>
      <c r="B28" s="9" t="s">
        <v>49</v>
      </c>
      <c r="C28" s="9" t="s">
        <v>69</v>
      </c>
      <c r="D28" s="9" t="s">
        <v>72</v>
      </c>
      <c r="E28" s="9" t="s">
        <v>114</v>
      </c>
      <c r="F28" s="9" t="s">
        <v>115</v>
      </c>
      <c r="G28" s="9"/>
      <c r="H28" s="6">
        <v>1003</v>
      </c>
      <c r="I28" s="8" t="s">
        <v>169</v>
      </c>
      <c r="J28" s="8"/>
      <c r="K28" s="6">
        <v>35.369957999999997</v>
      </c>
      <c r="L28" s="6">
        <v>136.75570200000001</v>
      </c>
      <c r="M28" s="7"/>
      <c r="N28" s="8"/>
      <c r="O28" s="8" t="s">
        <v>201</v>
      </c>
      <c r="P28" s="8" t="s">
        <v>72</v>
      </c>
      <c r="Q28" s="8"/>
      <c r="R28" s="10"/>
      <c r="S28" s="10"/>
      <c r="T28" s="9"/>
      <c r="U28" s="9"/>
      <c r="V28" s="9"/>
      <c r="W28" s="9" t="str">
        <f t="shared" si="0"/>
        <v>http://www.town.kasamatsu.gifu.jp/docs/2012121900259/</v>
      </c>
      <c r="X28" s="9"/>
    </row>
    <row r="29" spans="1:24" x14ac:dyDescent="0.15">
      <c r="A29" s="9">
        <v>213039</v>
      </c>
      <c r="B29" s="9" t="s">
        <v>50</v>
      </c>
      <c r="C29" s="9" t="s">
        <v>69</v>
      </c>
      <c r="D29" s="9" t="s">
        <v>72</v>
      </c>
      <c r="E29" s="9" t="s">
        <v>116</v>
      </c>
      <c r="F29" s="9" t="s">
        <v>117</v>
      </c>
      <c r="G29" s="9"/>
      <c r="H29" s="6">
        <v>1003</v>
      </c>
      <c r="I29" s="8" t="s">
        <v>170</v>
      </c>
      <c r="J29" s="8"/>
      <c r="K29" s="6">
        <v>35.347192999999997</v>
      </c>
      <c r="L29" s="6">
        <v>136.75063900000001</v>
      </c>
      <c r="M29" s="7"/>
      <c r="N29" s="8"/>
      <c r="O29" s="8" t="s">
        <v>201</v>
      </c>
      <c r="P29" s="8" t="s">
        <v>72</v>
      </c>
      <c r="Q29" s="8"/>
      <c r="R29" s="10"/>
      <c r="S29" s="10"/>
      <c r="T29" s="9"/>
      <c r="U29" s="9"/>
      <c r="V29" s="9"/>
      <c r="W29" s="9" t="str">
        <f t="shared" si="0"/>
        <v>http://www.town.kasamatsu.gifu.jp/docs/2012121900259/</v>
      </c>
      <c r="X29" s="9"/>
    </row>
    <row r="30" spans="1:24" x14ac:dyDescent="0.15">
      <c r="A30" s="9">
        <v>213039</v>
      </c>
      <c r="B30" s="9" t="s">
        <v>51</v>
      </c>
      <c r="C30" s="9" t="s">
        <v>69</v>
      </c>
      <c r="D30" s="9" t="s">
        <v>72</v>
      </c>
      <c r="E30" s="9" t="s">
        <v>118</v>
      </c>
      <c r="F30" s="9" t="s">
        <v>119</v>
      </c>
      <c r="G30" s="9"/>
      <c r="H30" s="6">
        <v>1003</v>
      </c>
      <c r="I30" s="8" t="s">
        <v>171</v>
      </c>
      <c r="J30" s="8"/>
      <c r="K30" s="6">
        <v>35.354835999999999</v>
      </c>
      <c r="L30" s="6">
        <v>136.74319299999999</v>
      </c>
      <c r="M30" s="7"/>
      <c r="N30" s="8"/>
      <c r="O30" s="8" t="s">
        <v>201</v>
      </c>
      <c r="P30" s="8" t="s">
        <v>72</v>
      </c>
      <c r="Q30" s="8"/>
      <c r="R30" s="10"/>
      <c r="S30" s="10"/>
      <c r="T30" s="9"/>
      <c r="U30" s="9"/>
      <c r="V30" s="9"/>
      <c r="W30" s="9" t="str">
        <f t="shared" si="0"/>
        <v>http://www.town.kasamatsu.gifu.jp/docs/2012121900259/</v>
      </c>
      <c r="X30" s="9"/>
    </row>
    <row r="31" spans="1:24" x14ac:dyDescent="0.15">
      <c r="A31" s="9">
        <v>213039</v>
      </c>
      <c r="B31" s="9" t="s">
        <v>52</v>
      </c>
      <c r="C31" s="9" t="s">
        <v>69</v>
      </c>
      <c r="D31" s="9" t="s">
        <v>72</v>
      </c>
      <c r="E31" s="9" t="s">
        <v>120</v>
      </c>
      <c r="F31" s="9" t="s">
        <v>121</v>
      </c>
      <c r="G31" s="9"/>
      <c r="H31" s="6">
        <v>1003</v>
      </c>
      <c r="I31" s="8" t="s">
        <v>172</v>
      </c>
      <c r="J31" s="8"/>
      <c r="K31" s="6">
        <v>35.372450000000001</v>
      </c>
      <c r="L31" s="6">
        <v>136.790919</v>
      </c>
      <c r="M31" s="7"/>
      <c r="N31" s="8"/>
      <c r="O31" s="8" t="s">
        <v>201</v>
      </c>
      <c r="P31" s="8" t="s">
        <v>72</v>
      </c>
      <c r="Q31" s="8"/>
      <c r="R31" s="10"/>
      <c r="S31" s="10"/>
      <c r="T31" s="9"/>
      <c r="U31" s="9"/>
      <c r="V31" s="9"/>
      <c r="W31" s="9" t="str">
        <f t="shared" si="0"/>
        <v>http://www.town.kasamatsu.gifu.jp/docs/2012121900259/</v>
      </c>
      <c r="X31" s="9"/>
    </row>
    <row r="32" spans="1:24" ht="31.5" x14ac:dyDescent="0.15">
      <c r="A32" s="9">
        <v>213039</v>
      </c>
      <c r="B32" s="9" t="s">
        <v>53</v>
      </c>
      <c r="C32" s="9" t="s">
        <v>69</v>
      </c>
      <c r="D32" s="9" t="s">
        <v>72</v>
      </c>
      <c r="E32" s="9" t="s">
        <v>122</v>
      </c>
      <c r="F32" s="9" t="s">
        <v>123</v>
      </c>
      <c r="G32" s="9"/>
      <c r="H32" s="6">
        <v>1199</v>
      </c>
      <c r="I32" s="8" t="s">
        <v>173</v>
      </c>
      <c r="J32" s="8"/>
      <c r="K32" s="6">
        <v>35.373496000000003</v>
      </c>
      <c r="L32" s="6">
        <v>136.80513300000001</v>
      </c>
      <c r="M32" s="7"/>
      <c r="N32" s="8"/>
      <c r="O32" s="8"/>
      <c r="P32" s="8" t="s">
        <v>199</v>
      </c>
      <c r="Q32" s="8"/>
      <c r="R32" s="10"/>
      <c r="S32" s="10"/>
      <c r="T32" s="9"/>
      <c r="U32" s="9"/>
      <c r="V32" s="9"/>
      <c r="W32" s="9" t="str">
        <f>HYPERLINK("#", "http://www.town.kasamatsu.gifu.jp/docs/2013012200069/")</f>
        <v>http://www.town.kasamatsu.gifu.jp/docs/2013012200069/</v>
      </c>
      <c r="X32" s="9"/>
    </row>
    <row r="33" spans="1:24" x14ac:dyDescent="0.15">
      <c r="A33" s="9">
        <v>213039</v>
      </c>
      <c r="B33" s="9" t="s">
        <v>54</v>
      </c>
      <c r="C33" s="9" t="s">
        <v>69</v>
      </c>
      <c r="D33" s="9" t="s">
        <v>72</v>
      </c>
      <c r="E33" s="9" t="s">
        <v>124</v>
      </c>
      <c r="F33" s="9" t="s">
        <v>125</v>
      </c>
      <c r="G33" s="9"/>
      <c r="H33" s="6">
        <v>1199</v>
      </c>
      <c r="I33" s="8" t="s">
        <v>146</v>
      </c>
      <c r="J33" s="8"/>
      <c r="K33" s="6">
        <v>35.373983000000003</v>
      </c>
      <c r="L33" s="6">
        <v>136.76098099999999</v>
      </c>
      <c r="M33" s="7" t="s">
        <v>182</v>
      </c>
      <c r="N33" s="8"/>
      <c r="O33" s="8" t="s">
        <v>201</v>
      </c>
      <c r="P33" s="8" t="s">
        <v>72</v>
      </c>
      <c r="Q33" s="8"/>
      <c r="R33" s="10"/>
      <c r="S33" s="10"/>
      <c r="T33" s="9"/>
      <c r="U33" s="9"/>
      <c r="V33" s="9"/>
      <c r="W33" s="9" t="str">
        <f>HYPERLINK("#", "http://www.town.kasamatsu.gifu.jp/docs/2013012100130/")</f>
        <v>http://www.town.kasamatsu.gifu.jp/docs/2013012100130/</v>
      </c>
      <c r="X33" s="9"/>
    </row>
    <row r="34" spans="1:24" x14ac:dyDescent="0.15">
      <c r="A34" s="9">
        <v>213039</v>
      </c>
      <c r="B34" s="9" t="s">
        <v>55</v>
      </c>
      <c r="C34" s="9" t="s">
        <v>69</v>
      </c>
      <c r="D34" s="9" t="s">
        <v>72</v>
      </c>
      <c r="E34" s="9" t="s">
        <v>126</v>
      </c>
      <c r="F34" s="9" t="s">
        <v>127</v>
      </c>
      <c r="G34" s="9"/>
      <c r="H34" s="6">
        <v>1199</v>
      </c>
      <c r="I34" s="8" t="s">
        <v>174</v>
      </c>
      <c r="J34" s="8"/>
      <c r="K34" s="6">
        <v>35.377817</v>
      </c>
      <c r="L34" s="6">
        <v>136.80294499999999</v>
      </c>
      <c r="M34" s="21" t="s">
        <v>184</v>
      </c>
      <c r="N34" s="8"/>
      <c r="O34" s="8" t="s">
        <v>201</v>
      </c>
      <c r="P34" s="8" t="s">
        <v>72</v>
      </c>
      <c r="Q34" s="8" t="s">
        <v>64</v>
      </c>
      <c r="R34" s="22">
        <v>0.35416666666666669</v>
      </c>
      <c r="S34" s="10">
        <v>0.89583333333333337</v>
      </c>
      <c r="T34" s="9"/>
      <c r="U34" s="9"/>
      <c r="V34" s="9"/>
      <c r="W34" s="9" t="str">
        <f>HYPERLINK("#", "http://www.town.kasamatsu.gifu.jp/docs/2013012100147/")</f>
        <v>http://www.town.kasamatsu.gifu.jp/docs/2013012100147/</v>
      </c>
      <c r="X34" s="9"/>
    </row>
    <row r="35" spans="1:24" s="26" customFormat="1" x14ac:dyDescent="0.15">
      <c r="A35" s="27">
        <v>213039</v>
      </c>
      <c r="B35" s="27" t="s">
        <v>56</v>
      </c>
      <c r="C35" s="27" t="s">
        <v>69</v>
      </c>
      <c r="D35" s="27" t="s">
        <v>72</v>
      </c>
      <c r="E35" s="27" t="s">
        <v>128</v>
      </c>
      <c r="F35" s="27" t="s">
        <v>129</v>
      </c>
      <c r="G35" s="27"/>
      <c r="H35" s="28">
        <v>1199</v>
      </c>
      <c r="I35" s="29" t="s">
        <v>153</v>
      </c>
      <c r="J35" s="29"/>
      <c r="K35" s="28">
        <v>35.355347999999999</v>
      </c>
      <c r="L35" s="28">
        <v>136.74989299999999</v>
      </c>
      <c r="M35" s="30" t="s">
        <v>185</v>
      </c>
      <c r="N35" s="29"/>
      <c r="O35" s="29" t="s">
        <v>201</v>
      </c>
      <c r="P35" s="29" t="s">
        <v>72</v>
      </c>
      <c r="Q35" s="29"/>
      <c r="R35" s="31"/>
      <c r="S35" s="31"/>
      <c r="T35" s="27"/>
      <c r="U35" s="27"/>
      <c r="V35" s="27"/>
      <c r="W35" s="27" t="str">
        <f>HYPERLINK("#", "http://www.town.kasamatsu.gifu.jp/docs/2013012100154/")</f>
        <v>http://www.town.kasamatsu.gifu.jp/docs/2013012100154/</v>
      </c>
      <c r="X35" s="25" t="s">
        <v>217</v>
      </c>
    </row>
    <row r="36" spans="1:24" x14ac:dyDescent="0.15">
      <c r="A36" s="9">
        <v>213039</v>
      </c>
      <c r="B36" s="9" t="s">
        <v>57</v>
      </c>
      <c r="C36" s="9" t="s">
        <v>69</v>
      </c>
      <c r="D36" s="9" t="s">
        <v>72</v>
      </c>
      <c r="E36" s="9" t="s">
        <v>130</v>
      </c>
      <c r="F36" s="9" t="s">
        <v>131</v>
      </c>
      <c r="G36" s="9"/>
      <c r="H36" s="6">
        <v>1199</v>
      </c>
      <c r="I36" s="8" t="s">
        <v>175</v>
      </c>
      <c r="J36" s="8"/>
      <c r="K36" s="6">
        <v>35.356566999999998</v>
      </c>
      <c r="L36" s="6">
        <v>136.747242</v>
      </c>
      <c r="M36" s="7" t="s">
        <v>182</v>
      </c>
      <c r="N36" s="8"/>
      <c r="O36" s="8" t="s">
        <v>201</v>
      </c>
      <c r="P36" s="8" t="s">
        <v>72</v>
      </c>
      <c r="Q36" s="8"/>
      <c r="R36" s="10"/>
      <c r="S36" s="10"/>
      <c r="T36" s="9"/>
      <c r="U36" s="9"/>
      <c r="V36" s="9"/>
      <c r="W36" s="9" t="str">
        <f>HYPERLINK("#", "http://www.town.kasamatsu.gifu.jp/docs/2013012100161/")</f>
        <v>http://www.town.kasamatsu.gifu.jp/docs/2013012100161/</v>
      </c>
      <c r="X36" s="9"/>
    </row>
    <row r="37" spans="1:24" x14ac:dyDescent="0.15">
      <c r="A37" s="9">
        <v>213039</v>
      </c>
      <c r="B37" s="9" t="s">
        <v>58</v>
      </c>
      <c r="C37" s="9" t="s">
        <v>69</v>
      </c>
      <c r="D37" s="9" t="s">
        <v>72</v>
      </c>
      <c r="E37" s="9" t="s">
        <v>132</v>
      </c>
      <c r="F37" s="9" t="s">
        <v>133</v>
      </c>
      <c r="G37" s="9"/>
      <c r="H37" s="6">
        <v>1199</v>
      </c>
      <c r="I37" s="8" t="s">
        <v>176</v>
      </c>
      <c r="J37" s="8"/>
      <c r="K37" s="6">
        <v>35.372193000000003</v>
      </c>
      <c r="L37" s="6">
        <v>136.80157399999999</v>
      </c>
      <c r="M37" s="7" t="s">
        <v>182</v>
      </c>
      <c r="N37" s="8"/>
      <c r="O37" s="8" t="s">
        <v>201</v>
      </c>
      <c r="P37" s="8" t="s">
        <v>72</v>
      </c>
      <c r="Q37" s="8"/>
      <c r="R37" s="10"/>
      <c r="S37" s="10"/>
      <c r="T37" s="9"/>
      <c r="U37" s="9"/>
      <c r="V37" s="9"/>
      <c r="W37" s="9" t="str">
        <f>HYPERLINK("#", "http://www.town.kasamatsu.gifu.jp/docs/2013012200014/")</f>
        <v>http://www.town.kasamatsu.gifu.jp/docs/2013012200014/</v>
      </c>
      <c r="X37" s="9"/>
    </row>
    <row r="38" spans="1:24" x14ac:dyDescent="0.15">
      <c r="A38" s="9">
        <v>213039</v>
      </c>
      <c r="B38" s="9" t="s">
        <v>59</v>
      </c>
      <c r="C38" s="9" t="s">
        <v>69</v>
      </c>
      <c r="D38" s="9" t="s">
        <v>72</v>
      </c>
      <c r="E38" s="9" t="s">
        <v>134</v>
      </c>
      <c r="F38" s="9" t="s">
        <v>135</v>
      </c>
      <c r="G38" s="9"/>
      <c r="H38" s="6">
        <v>1199</v>
      </c>
      <c r="I38" s="8" t="s">
        <v>177</v>
      </c>
      <c r="J38" s="8"/>
      <c r="K38" s="6">
        <v>35.347025000000002</v>
      </c>
      <c r="L38" s="6">
        <v>136.75041999999999</v>
      </c>
      <c r="M38" s="7" t="s">
        <v>182</v>
      </c>
      <c r="N38" s="8"/>
      <c r="O38" s="8" t="s">
        <v>201</v>
      </c>
      <c r="P38" s="8" t="s">
        <v>72</v>
      </c>
      <c r="Q38" s="8"/>
      <c r="R38" s="10"/>
      <c r="S38" s="10"/>
      <c r="T38" s="9"/>
      <c r="U38" s="9"/>
      <c r="V38" s="9"/>
      <c r="W38" s="9" t="str">
        <f>HYPERLINK("#", "http://www.town.kasamatsu.gifu.jp/docs/2013012200021/")</f>
        <v>http://www.town.kasamatsu.gifu.jp/docs/2013012200021/</v>
      </c>
      <c r="X38" s="9"/>
    </row>
    <row r="39" spans="1:24" x14ac:dyDescent="0.15">
      <c r="A39" s="9">
        <v>213039</v>
      </c>
      <c r="B39" s="9" t="s">
        <v>60</v>
      </c>
      <c r="C39" s="9" t="s">
        <v>69</v>
      </c>
      <c r="D39" s="9" t="s">
        <v>72</v>
      </c>
      <c r="E39" s="9" t="s">
        <v>136</v>
      </c>
      <c r="F39" s="9" t="s">
        <v>137</v>
      </c>
      <c r="G39" s="9"/>
      <c r="H39" s="6">
        <v>1199</v>
      </c>
      <c r="I39" s="8" t="s">
        <v>178</v>
      </c>
      <c r="J39" s="8"/>
      <c r="K39" s="6">
        <v>35.375154000000002</v>
      </c>
      <c r="L39" s="6">
        <v>136.80605</v>
      </c>
      <c r="M39" s="7" t="s">
        <v>182</v>
      </c>
      <c r="N39" s="8"/>
      <c r="O39" s="8" t="s">
        <v>201</v>
      </c>
      <c r="P39" s="8" t="s">
        <v>72</v>
      </c>
      <c r="Q39" s="8"/>
      <c r="R39" s="10"/>
      <c r="S39" s="10"/>
      <c r="T39" s="9"/>
      <c r="U39" s="9"/>
      <c r="V39" s="9"/>
      <c r="W39" s="9" t="str">
        <f>HYPERLINK("#", "http://www.town.kasamatsu.gifu.jp/docs/2013012200038/")</f>
        <v>http://www.town.kasamatsu.gifu.jp/docs/2013012200038/</v>
      </c>
      <c r="X39" s="9"/>
    </row>
    <row r="40" spans="1:24" x14ac:dyDescent="0.15">
      <c r="A40" s="9">
        <v>213039</v>
      </c>
      <c r="B40" s="9" t="s">
        <v>61</v>
      </c>
      <c r="C40" s="9" t="s">
        <v>69</v>
      </c>
      <c r="D40" s="9" t="s">
        <v>72</v>
      </c>
      <c r="E40" s="9" t="s">
        <v>138</v>
      </c>
      <c r="F40" s="9" t="s">
        <v>139</v>
      </c>
      <c r="G40" s="9"/>
      <c r="H40" s="6">
        <v>1199</v>
      </c>
      <c r="I40" s="8" t="s">
        <v>173</v>
      </c>
      <c r="J40" s="8"/>
      <c r="K40" s="6">
        <v>35.373663000000001</v>
      </c>
      <c r="L40" s="6">
        <v>136.80192</v>
      </c>
      <c r="M40" s="7" t="s">
        <v>182</v>
      </c>
      <c r="N40" s="8"/>
      <c r="O40" s="8" t="s">
        <v>201</v>
      </c>
      <c r="P40" s="8" t="s">
        <v>72</v>
      </c>
      <c r="Q40" s="8"/>
      <c r="R40" s="10"/>
      <c r="S40" s="10"/>
      <c r="T40" s="9"/>
      <c r="U40" s="9"/>
      <c r="V40" s="9"/>
      <c r="W40" s="9" t="str">
        <f>HYPERLINK("#", "http://www.town.kasamatsu.gifu.jp/docs/2013012200045/")</f>
        <v>http://www.town.kasamatsu.gifu.jp/docs/2013012200045/</v>
      </c>
      <c r="X40" s="9"/>
    </row>
    <row r="41" spans="1:24" x14ac:dyDescent="0.15">
      <c r="A41" s="9">
        <v>213039</v>
      </c>
      <c r="B41" s="9" t="s">
        <v>62</v>
      </c>
      <c r="C41" s="9" t="s">
        <v>69</v>
      </c>
      <c r="D41" s="9" t="s">
        <v>72</v>
      </c>
      <c r="E41" s="9" t="s">
        <v>140</v>
      </c>
      <c r="F41" s="9" t="s">
        <v>141</v>
      </c>
      <c r="G41" s="9"/>
      <c r="H41" s="6">
        <v>1199</v>
      </c>
      <c r="I41" s="8" t="s">
        <v>171</v>
      </c>
      <c r="J41" s="8"/>
      <c r="K41" s="6">
        <v>35.354877999999999</v>
      </c>
      <c r="L41" s="6">
        <v>136.74235899999999</v>
      </c>
      <c r="M41" s="7" t="s">
        <v>182</v>
      </c>
      <c r="N41" s="8"/>
      <c r="O41" s="8" t="s">
        <v>201</v>
      </c>
      <c r="P41" s="8" t="s">
        <v>72</v>
      </c>
      <c r="Q41" s="8"/>
      <c r="R41" s="10"/>
      <c r="S41" s="10"/>
      <c r="T41" s="9"/>
      <c r="U41" s="9"/>
      <c r="V41" s="9"/>
      <c r="W41" s="9" t="str">
        <f>HYPERLINK("#", "http://www.town.kasamatsu.gifu.jp/docs/2013012200052/")</f>
        <v>http://www.town.kasamatsu.gifu.jp/docs/2013012200052/</v>
      </c>
      <c r="X41" s="9"/>
    </row>
    <row r="42" spans="1:24" x14ac:dyDescent="0.15">
      <c r="A42" s="9">
        <v>213039</v>
      </c>
      <c r="B42" s="9" t="s">
        <v>63</v>
      </c>
      <c r="C42" s="9" t="s">
        <v>69</v>
      </c>
      <c r="D42" s="9" t="s">
        <v>72</v>
      </c>
      <c r="E42" s="9" t="s">
        <v>142</v>
      </c>
      <c r="F42" s="9" t="s">
        <v>143</v>
      </c>
      <c r="G42" s="9"/>
      <c r="H42" s="6">
        <v>2299</v>
      </c>
      <c r="I42" s="8" t="s">
        <v>179</v>
      </c>
      <c r="J42" s="8"/>
      <c r="K42" s="6">
        <v>35.372369999999997</v>
      </c>
      <c r="L42" s="6">
        <v>136.79150000000001</v>
      </c>
      <c r="M42" s="7" t="s">
        <v>198</v>
      </c>
      <c r="N42" s="8"/>
      <c r="O42" s="8" t="s">
        <v>201</v>
      </c>
      <c r="P42" s="8" t="s">
        <v>72</v>
      </c>
      <c r="Q42" s="8"/>
      <c r="R42" s="10"/>
      <c r="S42" s="10"/>
      <c r="T42" s="9"/>
      <c r="U42" s="9"/>
      <c r="V42" s="9"/>
      <c r="W42" s="9" t="str">
        <f>HYPERLINK("#", "http://www.town.kasamatsu.gifu.jp/")</f>
        <v>http://www.town.kasamatsu.gifu.jp/</v>
      </c>
      <c r="X42" s="9"/>
    </row>
    <row r="43" spans="1:24" x14ac:dyDescent="0.15">
      <c r="A43" s="18">
        <v>213039</v>
      </c>
      <c r="B43" s="18" t="s">
        <v>205</v>
      </c>
      <c r="C43" s="18" t="s">
        <v>69</v>
      </c>
      <c r="D43" s="18" t="s">
        <v>72</v>
      </c>
      <c r="E43" s="18" t="s">
        <v>202</v>
      </c>
      <c r="F43" s="18" t="s">
        <v>203</v>
      </c>
      <c r="G43" s="18"/>
      <c r="H43" s="19">
        <v>2099</v>
      </c>
      <c r="I43" s="20" t="s">
        <v>204</v>
      </c>
      <c r="J43" s="20"/>
      <c r="K43" s="19">
        <v>35.376460000000002</v>
      </c>
      <c r="L43" s="19">
        <v>136.75960000000001</v>
      </c>
      <c r="M43" s="21"/>
      <c r="N43" s="20"/>
      <c r="O43" s="20" t="s">
        <v>201</v>
      </c>
      <c r="P43" s="20" t="s">
        <v>72</v>
      </c>
      <c r="Q43" s="20"/>
      <c r="R43" s="22"/>
      <c r="S43" s="22"/>
      <c r="T43" s="18"/>
      <c r="U43" s="18"/>
      <c r="V43" s="18"/>
      <c r="W43" s="18" t="str">
        <f>HYPERLINK("#", "http://www.town.kasamatsu.gifu.jp/docs/2021021500032/")</f>
        <v>http://www.town.kasamatsu.gifu.jp/docs/2021021500032/</v>
      </c>
      <c r="X43" s="18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2025-06-17T23:40:56Z</dcterms:created>
  <dcterms:modified xsi:type="dcterms:W3CDTF">2025-07-08T04:23:46Z</dcterms:modified>
</cp:coreProperties>
</file>