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3,4" sheetId="1" r:id="rId1"/>
  </sheets>
  <externalReferences>
    <externalReference r:id="rId2"/>
    <externalReference r:id="rId3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'表3,4'!$A$1:$M$62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D7" i="1"/>
  <c r="D9" i="1" s="1"/>
  <c r="E7" i="1"/>
  <c r="F7" i="1"/>
  <c r="F27" i="1" s="1"/>
  <c r="G7" i="1"/>
  <c r="H7" i="1"/>
  <c r="H9" i="1" s="1"/>
  <c r="I7" i="1"/>
  <c r="J7" i="1"/>
  <c r="J27" i="1" s="1"/>
  <c r="K7" i="1"/>
  <c r="L7" i="1"/>
  <c r="D8" i="1"/>
  <c r="E8" i="1"/>
  <c r="G8" i="1"/>
  <c r="H8" i="1"/>
  <c r="I8" i="1"/>
  <c r="K8" i="1"/>
  <c r="L8" i="1"/>
  <c r="E9" i="1"/>
  <c r="G9" i="1"/>
  <c r="I9" i="1"/>
  <c r="K9" i="1"/>
  <c r="L10" i="1"/>
  <c r="D11" i="1"/>
  <c r="D13" i="1" s="1"/>
  <c r="E11" i="1"/>
  <c r="F11" i="1"/>
  <c r="F12" i="1" s="1"/>
  <c r="G11" i="1"/>
  <c r="H11" i="1"/>
  <c r="H13" i="1" s="1"/>
  <c r="I11" i="1"/>
  <c r="J11" i="1"/>
  <c r="J12" i="1" s="1"/>
  <c r="K11" i="1"/>
  <c r="L11" i="1"/>
  <c r="D12" i="1"/>
  <c r="E12" i="1"/>
  <c r="G12" i="1"/>
  <c r="H12" i="1"/>
  <c r="I12" i="1"/>
  <c r="K12" i="1"/>
  <c r="L12" i="1"/>
  <c r="E13" i="1"/>
  <c r="G13" i="1"/>
  <c r="I13" i="1"/>
  <c r="K13" i="1"/>
  <c r="L14" i="1"/>
  <c r="D15" i="1"/>
  <c r="D17" i="1" s="1"/>
  <c r="E15" i="1"/>
  <c r="F15" i="1"/>
  <c r="F16" i="1" s="1"/>
  <c r="G15" i="1"/>
  <c r="H15" i="1"/>
  <c r="H17" i="1" s="1"/>
  <c r="I15" i="1"/>
  <c r="J15" i="1"/>
  <c r="J16" i="1" s="1"/>
  <c r="K15" i="1"/>
  <c r="L15" i="1"/>
  <c r="D16" i="1"/>
  <c r="E16" i="1"/>
  <c r="G16" i="1"/>
  <c r="H16" i="1"/>
  <c r="I16" i="1"/>
  <c r="K16" i="1"/>
  <c r="L16" i="1"/>
  <c r="E17" i="1"/>
  <c r="G17" i="1"/>
  <c r="I17" i="1"/>
  <c r="K17" i="1"/>
  <c r="L18" i="1"/>
  <c r="D19" i="1"/>
  <c r="D21" i="1" s="1"/>
  <c r="E19" i="1"/>
  <c r="F19" i="1"/>
  <c r="F20" i="1" s="1"/>
  <c r="G19" i="1"/>
  <c r="G20" i="1" s="1"/>
  <c r="H19" i="1"/>
  <c r="H21" i="1" s="1"/>
  <c r="I19" i="1"/>
  <c r="J19" i="1"/>
  <c r="J20" i="1" s="1"/>
  <c r="K19" i="1"/>
  <c r="K20" i="1" s="1"/>
  <c r="L19" i="1"/>
  <c r="D20" i="1"/>
  <c r="E20" i="1"/>
  <c r="H20" i="1"/>
  <c r="I20" i="1"/>
  <c r="L20" i="1"/>
  <c r="E21" i="1"/>
  <c r="G21" i="1"/>
  <c r="I21" i="1"/>
  <c r="K21" i="1"/>
  <c r="L22" i="1"/>
  <c r="D23" i="1"/>
  <c r="D25" i="1" s="1"/>
  <c r="E23" i="1"/>
  <c r="F23" i="1"/>
  <c r="F24" i="1" s="1"/>
  <c r="G23" i="1"/>
  <c r="G24" i="1" s="1"/>
  <c r="H23" i="1"/>
  <c r="H25" i="1" s="1"/>
  <c r="I23" i="1"/>
  <c r="J23" i="1"/>
  <c r="J24" i="1" s="1"/>
  <c r="K23" i="1"/>
  <c r="K24" i="1" s="1"/>
  <c r="L23" i="1"/>
  <c r="D24" i="1"/>
  <c r="E24" i="1"/>
  <c r="H24" i="1"/>
  <c r="I24" i="1"/>
  <c r="L24" i="1"/>
  <c r="E25" i="1"/>
  <c r="G25" i="1"/>
  <c r="I25" i="1"/>
  <c r="K25" i="1"/>
  <c r="D26" i="1"/>
  <c r="E26" i="1"/>
  <c r="L26" i="1" s="1"/>
  <c r="F26" i="1"/>
  <c r="G26" i="1"/>
  <c r="H26" i="1"/>
  <c r="I26" i="1"/>
  <c r="J26" i="1"/>
  <c r="K26" i="1"/>
  <c r="M26" i="1"/>
  <c r="E27" i="1"/>
  <c r="E28" i="1" s="1"/>
  <c r="G27" i="1"/>
  <c r="G28" i="1" s="1"/>
  <c r="I27" i="1"/>
  <c r="I28" i="1" s="1"/>
  <c r="K27" i="1"/>
  <c r="K28" i="1" s="1"/>
  <c r="J38" i="1"/>
  <c r="D39" i="1"/>
  <c r="D41" i="1" s="1"/>
  <c r="E39" i="1"/>
  <c r="F39" i="1"/>
  <c r="F59" i="1" s="1"/>
  <c r="G39" i="1"/>
  <c r="H39" i="1"/>
  <c r="H41" i="1" s="1"/>
  <c r="I39" i="1"/>
  <c r="J39" i="1"/>
  <c r="D40" i="1"/>
  <c r="E40" i="1"/>
  <c r="F40" i="1"/>
  <c r="G40" i="1"/>
  <c r="H40" i="1"/>
  <c r="I40" i="1"/>
  <c r="J40" i="1"/>
  <c r="G41" i="1"/>
  <c r="J42" i="1"/>
  <c r="D43" i="1"/>
  <c r="D45" i="1" s="1"/>
  <c r="E43" i="1"/>
  <c r="F43" i="1"/>
  <c r="F45" i="1" s="1"/>
  <c r="G43" i="1"/>
  <c r="H43" i="1"/>
  <c r="H45" i="1" s="1"/>
  <c r="I43" i="1"/>
  <c r="J43" i="1"/>
  <c r="D44" i="1"/>
  <c r="E44" i="1"/>
  <c r="F44" i="1"/>
  <c r="G44" i="1"/>
  <c r="H44" i="1"/>
  <c r="I44" i="1"/>
  <c r="J44" i="1"/>
  <c r="E45" i="1"/>
  <c r="G45" i="1"/>
  <c r="I45" i="1"/>
  <c r="J46" i="1"/>
  <c r="D47" i="1"/>
  <c r="D49" i="1" s="1"/>
  <c r="E47" i="1"/>
  <c r="F47" i="1"/>
  <c r="F49" i="1" s="1"/>
  <c r="G47" i="1"/>
  <c r="H47" i="1"/>
  <c r="H49" i="1" s="1"/>
  <c r="I47" i="1"/>
  <c r="J47" i="1"/>
  <c r="D48" i="1"/>
  <c r="E48" i="1"/>
  <c r="F48" i="1"/>
  <c r="G48" i="1"/>
  <c r="H48" i="1"/>
  <c r="I48" i="1"/>
  <c r="J48" i="1"/>
  <c r="G49" i="1"/>
  <c r="J50" i="1"/>
  <c r="D51" i="1"/>
  <c r="D53" i="1" s="1"/>
  <c r="E51" i="1"/>
  <c r="F51" i="1"/>
  <c r="F53" i="1" s="1"/>
  <c r="G51" i="1"/>
  <c r="H51" i="1"/>
  <c r="H53" i="1" s="1"/>
  <c r="I51" i="1"/>
  <c r="J51" i="1"/>
  <c r="D52" i="1"/>
  <c r="E52" i="1"/>
  <c r="F52" i="1"/>
  <c r="G52" i="1"/>
  <c r="H52" i="1"/>
  <c r="I52" i="1"/>
  <c r="J52" i="1"/>
  <c r="E53" i="1"/>
  <c r="G53" i="1"/>
  <c r="I53" i="1"/>
  <c r="J54" i="1"/>
  <c r="D55" i="1"/>
  <c r="D57" i="1" s="1"/>
  <c r="E55" i="1"/>
  <c r="F55" i="1"/>
  <c r="F57" i="1" s="1"/>
  <c r="G55" i="1"/>
  <c r="H55" i="1"/>
  <c r="H57" i="1" s="1"/>
  <c r="I55" i="1"/>
  <c r="J55" i="1"/>
  <c r="D56" i="1"/>
  <c r="E56" i="1"/>
  <c r="F56" i="1"/>
  <c r="G56" i="1"/>
  <c r="H56" i="1"/>
  <c r="I56" i="1"/>
  <c r="J56" i="1"/>
  <c r="G57" i="1"/>
  <c r="D58" i="1"/>
  <c r="E58" i="1"/>
  <c r="J58" i="1" s="1"/>
  <c r="F58" i="1"/>
  <c r="G58" i="1"/>
  <c r="H58" i="1"/>
  <c r="I58" i="1"/>
  <c r="K58" i="1"/>
  <c r="E59" i="1"/>
  <c r="G59" i="1"/>
  <c r="G60" i="1" s="1"/>
  <c r="I59" i="1"/>
  <c r="J28" i="1" l="1"/>
  <c r="F28" i="1"/>
  <c r="F60" i="1"/>
  <c r="I60" i="1"/>
  <c r="E60" i="1"/>
  <c r="H59" i="1"/>
  <c r="D59" i="1"/>
  <c r="F41" i="1"/>
  <c r="H27" i="1"/>
  <c r="D27" i="1"/>
  <c r="J25" i="1"/>
  <c r="F25" i="1"/>
  <c r="J21" i="1"/>
  <c r="F21" i="1"/>
  <c r="J17" i="1"/>
  <c r="F17" i="1"/>
  <c r="J13" i="1"/>
  <c r="F13" i="1"/>
  <c r="J9" i="1"/>
  <c r="F9" i="1"/>
  <c r="I57" i="1"/>
  <c r="E57" i="1"/>
  <c r="I49" i="1"/>
  <c r="E49" i="1"/>
  <c r="I41" i="1"/>
  <c r="E41" i="1"/>
  <c r="J8" i="1"/>
  <c r="F8" i="1"/>
  <c r="H29" i="1" l="1"/>
  <c r="H28" i="1"/>
  <c r="J59" i="1"/>
  <c r="D61" i="1"/>
  <c r="D60" i="1"/>
  <c r="D29" i="1"/>
  <c r="L27" i="1"/>
  <c r="D28" i="1"/>
  <c r="H61" i="1"/>
  <c r="H60" i="1"/>
  <c r="L28" i="1" l="1"/>
  <c r="G29" i="1"/>
  <c r="K29" i="1"/>
  <c r="M15" i="1"/>
  <c r="F29" i="1"/>
  <c r="M7" i="1"/>
  <c r="M11" i="1"/>
  <c r="M19" i="1"/>
  <c r="I29" i="1"/>
  <c r="J29" i="1"/>
  <c r="E29" i="1"/>
  <c r="M23" i="1"/>
  <c r="G61" i="1"/>
  <c r="J60" i="1"/>
  <c r="I61" i="1"/>
  <c r="K43" i="1"/>
  <c r="K51" i="1"/>
  <c r="K39" i="1"/>
  <c r="K47" i="1"/>
  <c r="E61" i="1"/>
  <c r="K55" i="1"/>
  <c r="F61" i="1"/>
</calcChain>
</file>

<file path=xl/sharedStrings.xml><?xml version="1.0" encoding="utf-8"?>
<sst xmlns="http://schemas.openxmlformats.org/spreadsheetml/2006/main" count="88" uniqueCount="33">
  <si>
    <t>※四捨五入のため構成比の合計が100%にならない場合がある。</t>
    <rPh sb="1" eb="5">
      <t>シシャゴニュウ</t>
    </rPh>
    <rPh sb="8" eb="11">
      <t>コウセイヒ</t>
    </rPh>
    <rPh sb="12" eb="14">
      <t>ゴウケイ</t>
    </rPh>
    <rPh sb="24" eb="26">
      <t>バアイ</t>
    </rPh>
    <phoneticPr fontId="2"/>
  </si>
  <si>
    <t>（利用交通機関別構成比）</t>
    <rPh sb="1" eb="3">
      <t>リヨウ</t>
    </rPh>
    <rPh sb="3" eb="5">
      <t>コウツウ</t>
    </rPh>
    <rPh sb="5" eb="7">
      <t>キカン</t>
    </rPh>
    <rPh sb="7" eb="8">
      <t>ベツ</t>
    </rPh>
    <rPh sb="8" eb="11">
      <t>コウセイヒ</t>
    </rPh>
    <phoneticPr fontId="2"/>
  </si>
  <si>
    <t>対前年比</t>
    <rPh sb="0" eb="1">
      <t>タイ</t>
    </rPh>
    <rPh sb="1" eb="4">
      <t>ゼンネンヒ</t>
    </rPh>
    <phoneticPr fontId="2"/>
  </si>
  <si>
    <t>Ｈ２５年</t>
    <rPh sb="3" eb="4">
      <t>ネン</t>
    </rPh>
    <phoneticPr fontId="2"/>
  </si>
  <si>
    <t>県　　計</t>
  </si>
  <si>
    <t>Ｈ２４年</t>
    <rPh sb="3" eb="4">
      <t>ネン</t>
    </rPh>
    <phoneticPr fontId="2"/>
  </si>
  <si>
    <t>飛　　騨</t>
  </si>
  <si>
    <t>東　　濃</t>
  </si>
  <si>
    <t>中　　濃</t>
  </si>
  <si>
    <t>西　　濃</t>
  </si>
  <si>
    <t>岐　　阜</t>
  </si>
  <si>
    <t>圏　域</t>
  </si>
  <si>
    <t>（圏域別構成比）</t>
    <rPh sb="1" eb="3">
      <t>ケンイキ</t>
    </rPh>
    <rPh sb="3" eb="4">
      <t>ベツ</t>
    </rPh>
    <rPh sb="4" eb="7">
      <t>コウセイヒ</t>
    </rPh>
    <phoneticPr fontId="2"/>
  </si>
  <si>
    <t>計</t>
  </si>
  <si>
    <t>そ　の　他</t>
    <phoneticPr fontId="2"/>
  </si>
  <si>
    <t>自家用車</t>
    <phoneticPr fontId="2"/>
  </si>
  <si>
    <t>貸切バス</t>
    <phoneticPr fontId="2"/>
  </si>
  <si>
    <t xml:space="preserve"> 路線バス</t>
    <phoneticPr fontId="2"/>
  </si>
  <si>
    <t>その他の鉄道</t>
    <rPh sb="2" eb="3">
      <t>タ</t>
    </rPh>
    <rPh sb="4" eb="6">
      <t>テツドウ</t>
    </rPh>
    <phoneticPr fontId="2"/>
  </si>
  <si>
    <t>新幹線</t>
    <rPh sb="0" eb="3">
      <t>シンカンセン</t>
    </rPh>
    <phoneticPr fontId="2"/>
  </si>
  <si>
    <t>区　分</t>
  </si>
  <si>
    <t>　　単位：人</t>
  </si>
  <si>
    <t>表－４　圏域別・利用交通機関別観光入込客数（実人数）</t>
    <rPh sb="17" eb="19">
      <t>イリコミ</t>
    </rPh>
    <rPh sb="22" eb="23">
      <t>ジツ</t>
    </rPh>
    <rPh sb="23" eb="25">
      <t>ニンズウ</t>
    </rPh>
    <phoneticPr fontId="2"/>
  </si>
  <si>
    <t>（男女別・年齢別構成比）</t>
    <rPh sb="1" eb="3">
      <t>ダンジョ</t>
    </rPh>
    <rPh sb="3" eb="4">
      <t>ベツ</t>
    </rPh>
    <rPh sb="5" eb="7">
      <t>ネンレイ</t>
    </rPh>
    <rPh sb="7" eb="8">
      <t>ベツ</t>
    </rPh>
    <rPh sb="8" eb="11">
      <t>コウセイヒ</t>
    </rPh>
    <phoneticPr fontId="2"/>
  </si>
  <si>
    <t>６０歳以上</t>
  </si>
  <si>
    <t>５０歳代</t>
  </si>
  <si>
    <t>４０歳代</t>
  </si>
  <si>
    <t>３０歳代</t>
  </si>
  <si>
    <t>２０歳代</t>
  </si>
  <si>
    <t>２０歳未満</t>
  </si>
  <si>
    <t>女</t>
  </si>
  <si>
    <t>男</t>
  </si>
  <si>
    <t>表－３　圏域別・男女別・年齢別観光入込客数（実人数）</t>
    <rPh sb="17" eb="19">
      <t>イリコミ</t>
    </rPh>
    <rPh sb="22" eb="23">
      <t>ジツ</t>
    </rPh>
    <rPh sb="23" eb="25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</si>
</sst>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.0;&quot;△&quot;#,##0.0"/>
    <numFmt numFmtId="178" formatCode="#,##0;&quot;△&quot;#,##0"/>
  </numFmts>
  <fonts count="14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76" fontId="7" fillId="0" borderId="0" xfId="2" applyNumberFormat="1" applyFont="1" applyBorder="1"/>
    <xf numFmtId="176" fontId="3" fillId="0" borderId="0" xfId="0" applyNumberFormat="1" applyFont="1"/>
    <xf numFmtId="0" fontId="3" fillId="0" borderId="1" xfId="0" applyFont="1" applyBorder="1" applyAlignment="1">
      <alignment horizontal="center"/>
    </xf>
    <xf numFmtId="176" fontId="8" fillId="0" borderId="2" xfId="2" applyNumberFormat="1" applyFont="1" applyBorder="1"/>
    <xf numFmtId="176" fontId="8" fillId="0" borderId="3" xfId="2" applyNumberFormat="1" applyFont="1" applyBorder="1"/>
    <xf numFmtId="0" fontId="7" fillId="0" borderId="3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/>
    </xf>
    <xf numFmtId="177" fontId="8" fillId="0" borderId="4" xfId="0" applyNumberFormat="1" applyFont="1" applyBorder="1"/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176" fontId="10" fillId="0" borderId="5" xfId="2" applyNumberFormat="1" applyFont="1" applyBorder="1" applyAlignment="1">
      <alignment horizontal="right"/>
    </xf>
    <xf numFmtId="3" fontId="10" fillId="0" borderId="5" xfId="0" applyNumberFormat="1" applyFont="1" applyBorder="1"/>
    <xf numFmtId="3" fontId="10" fillId="0" borderId="6" xfId="0" applyNumberFormat="1" applyFont="1" applyBorder="1"/>
    <xf numFmtId="3" fontId="10" fillId="0" borderId="7" xfId="0" applyNumberFormat="1" applyFont="1" applyBorder="1"/>
    <xf numFmtId="0" fontId="3" fillId="0" borderId="5" xfId="0" applyFont="1" applyFill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176" fontId="3" fillId="0" borderId="8" xfId="2" applyNumberFormat="1" applyFont="1" applyBorder="1" applyAlignment="1">
      <alignment horizontal="right"/>
    </xf>
    <xf numFmtId="38" fontId="3" fillId="0" borderId="8" xfId="1" applyFont="1" applyBorder="1"/>
    <xf numFmtId="38" fontId="3" fillId="0" borderId="9" xfId="1" applyFont="1" applyBorder="1"/>
    <xf numFmtId="38" fontId="3" fillId="0" borderId="10" xfId="1" applyFont="1" applyBorder="1"/>
    <xf numFmtId="0" fontId="8" fillId="0" borderId="8" xfId="0" applyFont="1" applyBorder="1" applyAlignment="1">
      <alignment horizontal="center" shrinkToFit="1"/>
    </xf>
    <xf numFmtId="0" fontId="3" fillId="0" borderId="7" xfId="0" applyFont="1" applyBorder="1"/>
    <xf numFmtId="0" fontId="3" fillId="0" borderId="11" xfId="0" applyFont="1" applyBorder="1" applyAlignment="1">
      <alignment horizontal="center"/>
    </xf>
    <xf numFmtId="38" fontId="8" fillId="0" borderId="8" xfId="1" applyFont="1" applyBorder="1"/>
    <xf numFmtId="38" fontId="8" fillId="0" borderId="9" xfId="1" applyFont="1" applyBorder="1"/>
    <xf numFmtId="38" fontId="8" fillId="0" borderId="10" xfId="1" applyFont="1" applyBorder="1"/>
    <xf numFmtId="0" fontId="3" fillId="0" borderId="12" xfId="0" applyFont="1" applyBorder="1"/>
    <xf numFmtId="176" fontId="3" fillId="0" borderId="13" xfId="2" applyNumberFormat="1" applyFont="1" applyBorder="1" applyAlignment="1">
      <alignment horizontal="right"/>
    </xf>
    <xf numFmtId="0" fontId="11" fillId="0" borderId="0" xfId="0" applyFont="1"/>
    <xf numFmtId="0" fontId="11" fillId="0" borderId="2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0" xfId="0" applyFont="1" applyBorder="1"/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7" xfId="0" applyNumberFormat="1" applyFont="1" applyBorder="1"/>
    <xf numFmtId="0" fontId="11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 applyAlignment="1">
      <alignment horizontal="right"/>
    </xf>
    <xf numFmtId="0" fontId="12" fillId="0" borderId="0" xfId="0" applyFont="1"/>
    <xf numFmtId="0" fontId="4" fillId="0" borderId="0" xfId="0" applyFont="1" applyBorder="1"/>
    <xf numFmtId="178" fontId="3" fillId="0" borderId="0" xfId="0" applyNumberFormat="1" applyFont="1"/>
    <xf numFmtId="176" fontId="3" fillId="0" borderId="2" xfId="2" applyNumberFormat="1" applyFont="1" applyBorder="1"/>
    <xf numFmtId="176" fontId="3" fillId="0" borderId="14" xfId="2" applyNumberFormat="1" applyFont="1" applyBorder="1"/>
    <xf numFmtId="176" fontId="3" fillId="0" borderId="15" xfId="2" applyNumberFormat="1" applyFont="1" applyBorder="1"/>
    <xf numFmtId="176" fontId="3" fillId="0" borderId="16" xfId="2" applyNumberFormat="1" applyFont="1" applyBorder="1"/>
    <xf numFmtId="0" fontId="13" fillId="0" borderId="17" xfId="0" applyFont="1" applyBorder="1" applyAlignment="1">
      <alignment horizontal="center"/>
    </xf>
    <xf numFmtId="177" fontId="8" fillId="0" borderId="4" xfId="0" applyNumberFormat="1" applyFont="1" applyFill="1" applyBorder="1" applyAlignment="1">
      <alignment horizontal="right"/>
    </xf>
    <xf numFmtId="177" fontId="8" fillId="0" borderId="18" xfId="0" applyNumberFormat="1" applyFont="1" applyBorder="1"/>
    <xf numFmtId="177" fontId="8" fillId="0" borderId="19" xfId="0" applyNumberFormat="1" applyFont="1" applyBorder="1"/>
    <xf numFmtId="178" fontId="10" fillId="0" borderId="5" xfId="0" applyNumberFormat="1" applyFont="1" applyBorder="1"/>
    <xf numFmtId="178" fontId="10" fillId="0" borderId="20" xfId="0" applyNumberFormat="1" applyFont="1" applyBorder="1"/>
    <xf numFmtId="178" fontId="10" fillId="0" borderId="7" xfId="0" applyNumberFormat="1" applyFont="1" applyBorder="1"/>
    <xf numFmtId="178" fontId="10" fillId="0" borderId="6" xfId="0" applyNumberFormat="1" applyFont="1" applyBorder="1"/>
    <xf numFmtId="38" fontId="3" fillId="0" borderId="21" xfId="1" applyFont="1" applyBorder="1"/>
    <xf numFmtId="38" fontId="3" fillId="0" borderId="12" xfId="1" applyFont="1" applyBorder="1"/>
    <xf numFmtId="38" fontId="8" fillId="0" borderId="21" xfId="1" applyFont="1" applyBorder="1"/>
    <xf numFmtId="38" fontId="8" fillId="0" borderId="12" xfId="1" applyFont="1" applyBorder="1"/>
    <xf numFmtId="176" fontId="3" fillId="0" borderId="3" xfId="2" applyNumberFormat="1" applyFont="1" applyBorder="1"/>
    <xf numFmtId="178" fontId="10" fillId="0" borderId="22" xfId="0" applyNumberFormat="1" applyFont="1" applyBorder="1"/>
    <xf numFmtId="176" fontId="3" fillId="0" borderId="17" xfId="2" applyNumberFormat="1" applyFont="1" applyBorder="1"/>
    <xf numFmtId="176" fontId="3" fillId="0" borderId="23" xfId="2" applyNumberFormat="1" applyFont="1" applyBorder="1"/>
    <xf numFmtId="177" fontId="8" fillId="0" borderId="5" xfId="0" applyNumberFormat="1" applyFont="1" applyFill="1" applyBorder="1" applyAlignment="1">
      <alignment horizontal="right"/>
    </xf>
    <xf numFmtId="178" fontId="10" fillId="0" borderId="0" xfId="0" applyNumberFormat="1" applyFont="1" applyBorder="1"/>
    <xf numFmtId="178" fontId="3" fillId="0" borderId="13" xfId="0" applyNumberFormat="1" applyFont="1" applyBorder="1"/>
    <xf numFmtId="178" fontId="8" fillId="0" borderId="13" xfId="0" applyNumberFormat="1" applyFont="1" applyBorder="1"/>
    <xf numFmtId="178" fontId="8" fillId="0" borderId="24" xfId="0" applyNumberFormat="1" applyFont="1" applyBorder="1"/>
    <xf numFmtId="178" fontId="8" fillId="0" borderId="25" xfId="0" applyNumberFormat="1" applyFont="1" applyBorder="1"/>
    <xf numFmtId="178" fontId="8" fillId="0" borderId="26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7" xfId="0" applyFont="1" applyBorder="1"/>
    <xf numFmtId="0" fontId="1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144093</xdr:colOff>
      <xdr:row>30</xdr:row>
      <xdr:rowOff>142875</xdr:rowOff>
    </xdr:from>
    <xdr:ext cx="309059" cy="444500"/>
    <xdr:sp macro="" textlink="">
      <xdr:nvSpPr>
        <xdr:cNvPr id="2" name="テキスト ボックス 1"/>
        <xdr:cNvSpPr txBox="1"/>
      </xdr:nvSpPr>
      <xdr:spPr>
        <a:xfrm rot="5400000">
          <a:off x="76373" y="4782595"/>
          <a:ext cx="444500" cy="309059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3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</a:t>
          </a:r>
          <a:endParaRPr kumimoji="1" lang="ja-JP" altLang="en-US" sz="13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35251;&#20809;&#32113;&#35336;/H25/&#9733;&#9733;&#9733;&#65298;&#65301;&#24180;&#20998;&#38598;&#35336;/&#65320;&#65298;&#65301;&#24180;&#23696;&#38428;&#30476;&#35251;&#20809;&#20837;&#36796;&#23458;&#32113;&#35336;&#35519;&#26619;&#38598;&#35336;/&#65288;&#22806;&#22269;&#20154;&#36861;&#21152;&#12539;&#26085;&#24112;&#12426;&#12394;&#12375;&#65289;&#9733;&#65320;&#65298;&#65301;&#24180;&#23696;&#38428;&#30476;&#35251;&#20809;&#20837;&#36796;&#23458;&#32113;&#35336;&#35519;&#26619;&#38598;&#35336;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,2"/>
      <sheetName val="表3,4"/>
      <sheetName val="表5,6"/>
      <sheetName val="表7,8"/>
      <sheetName val="(表9＆表11)"/>
      <sheetName val="（訪問地点数・宿泊数）"/>
      <sheetName val="(表9月別)"/>
      <sheetName val="表9"/>
      <sheetName val="表10"/>
      <sheetName val="(表11月別)"/>
      <sheetName val="表11"/>
      <sheetName val="表12"/>
      <sheetName val="表13"/>
      <sheetName val="①日帰り"/>
      <sheetName val="②宿泊"/>
      <sheetName val="③四半期別"/>
      <sheetName val="④居住地"/>
      <sheetName val="⑤男女年齢"/>
      <sheetName val="⑥利用交通"/>
      <sheetName val="⑦同行者人数"/>
      <sheetName val="⑧同行者別"/>
      <sheetName val="⑨観光地分類別"/>
      <sheetName val="⑩消費額(1)"/>
      <sheetName val="⑪消費額(2)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7503</v>
          </cell>
        </row>
      </sheetData>
      <sheetData sheetId="7"/>
      <sheetData sheetId="8"/>
      <sheetData sheetId="9">
        <row r="6">
          <cell r="D6">
            <v>0</v>
          </cell>
        </row>
      </sheetData>
      <sheetData sheetId="10"/>
      <sheetData sheetId="11"/>
      <sheetData sheetId="12"/>
      <sheetData sheetId="13"/>
      <sheetData sheetId="14">
        <row r="65">
          <cell r="B65">
            <v>12.316439799999999</v>
          </cell>
        </row>
      </sheetData>
      <sheetData sheetId="15">
        <row r="43">
          <cell r="B43">
            <v>1361146</v>
          </cell>
        </row>
      </sheetData>
      <sheetData sheetId="16">
        <row r="44">
          <cell r="C44">
            <v>4070465</v>
          </cell>
        </row>
      </sheetData>
      <sheetData sheetId="17">
        <row r="44">
          <cell r="C44">
            <v>4407264</v>
          </cell>
          <cell r="D44">
            <v>3498528</v>
          </cell>
          <cell r="E44">
            <v>74757</v>
          </cell>
          <cell r="F44">
            <v>782432</v>
          </cell>
          <cell r="G44">
            <v>1866538</v>
          </cell>
          <cell r="H44">
            <v>1525180</v>
          </cell>
          <cell r="I44">
            <v>1300686</v>
          </cell>
          <cell r="J44">
            <v>2356199</v>
          </cell>
          <cell r="K44">
            <v>7905792</v>
          </cell>
        </row>
        <row r="45">
          <cell r="C45">
            <v>4384271</v>
          </cell>
          <cell r="D45">
            <v>3018244</v>
          </cell>
          <cell r="E45">
            <v>25332</v>
          </cell>
          <cell r="F45">
            <v>893891</v>
          </cell>
          <cell r="G45">
            <v>1567957</v>
          </cell>
          <cell r="H45">
            <v>1268244</v>
          </cell>
          <cell r="I45">
            <v>1331248</v>
          </cell>
          <cell r="J45">
            <v>2315843</v>
          </cell>
          <cell r="K45">
            <v>7402515</v>
          </cell>
        </row>
        <row r="46">
          <cell r="C46">
            <v>4616643</v>
          </cell>
          <cell r="D46">
            <v>3748162</v>
          </cell>
          <cell r="E46">
            <v>61113</v>
          </cell>
          <cell r="F46">
            <v>652362</v>
          </cell>
          <cell r="G46">
            <v>1486943</v>
          </cell>
          <cell r="H46">
            <v>1553061</v>
          </cell>
          <cell r="I46">
            <v>1572934</v>
          </cell>
          <cell r="J46">
            <v>3038392</v>
          </cell>
          <cell r="K46">
            <v>8364805</v>
          </cell>
        </row>
        <row r="47">
          <cell r="C47">
            <v>5635153</v>
          </cell>
          <cell r="D47">
            <v>3240348</v>
          </cell>
          <cell r="E47">
            <v>18137</v>
          </cell>
          <cell r="F47">
            <v>801817</v>
          </cell>
          <cell r="G47">
            <v>1358875</v>
          </cell>
          <cell r="H47">
            <v>1751011</v>
          </cell>
          <cell r="I47">
            <v>1865386</v>
          </cell>
          <cell r="J47">
            <v>3080275</v>
          </cell>
          <cell r="K47">
            <v>8875501</v>
          </cell>
        </row>
        <row r="48">
          <cell r="C48">
            <v>2957731</v>
          </cell>
          <cell r="D48">
            <v>2934619</v>
          </cell>
          <cell r="E48">
            <v>106042</v>
          </cell>
          <cell r="F48">
            <v>911482</v>
          </cell>
          <cell r="G48">
            <v>1061028</v>
          </cell>
          <cell r="H48">
            <v>993739</v>
          </cell>
          <cell r="I48">
            <v>1220459</v>
          </cell>
          <cell r="J48">
            <v>1599600</v>
          </cell>
          <cell r="K48">
            <v>5892350</v>
          </cell>
        </row>
      </sheetData>
      <sheetData sheetId="18">
        <row r="44">
          <cell r="C44">
            <v>143801</v>
          </cell>
          <cell r="D44">
            <v>328761</v>
          </cell>
          <cell r="E44">
            <v>72796</v>
          </cell>
          <cell r="F44">
            <v>101860</v>
          </cell>
          <cell r="G44">
            <v>6066375</v>
          </cell>
          <cell r="H44">
            <v>1192199</v>
          </cell>
          <cell r="I44">
            <v>7905792</v>
          </cell>
        </row>
        <row r="45">
          <cell r="C45">
            <v>38673</v>
          </cell>
          <cell r="D45">
            <v>145040</v>
          </cell>
          <cell r="E45">
            <v>6272</v>
          </cell>
          <cell r="F45">
            <v>185556</v>
          </cell>
          <cell r="G45">
            <v>6622778</v>
          </cell>
          <cell r="H45">
            <v>404196</v>
          </cell>
          <cell r="I45">
            <v>7402515</v>
          </cell>
        </row>
        <row r="46">
          <cell r="C46">
            <v>46488</v>
          </cell>
          <cell r="D46">
            <v>100370</v>
          </cell>
          <cell r="E46">
            <v>127141</v>
          </cell>
          <cell r="F46">
            <v>710896</v>
          </cell>
          <cell r="G46">
            <v>6915351</v>
          </cell>
          <cell r="H46">
            <v>464559</v>
          </cell>
          <cell r="I46">
            <v>8364805</v>
          </cell>
        </row>
        <row r="47">
          <cell r="C47">
            <v>52793</v>
          </cell>
          <cell r="D47">
            <v>182850</v>
          </cell>
          <cell r="E47">
            <v>41891</v>
          </cell>
          <cell r="F47">
            <v>892374</v>
          </cell>
          <cell r="G47">
            <v>7420769</v>
          </cell>
          <cell r="H47">
            <v>284824</v>
          </cell>
          <cell r="I47">
            <v>8875501</v>
          </cell>
        </row>
        <row r="48">
          <cell r="C48">
            <v>378886</v>
          </cell>
          <cell r="D48">
            <v>1290433</v>
          </cell>
          <cell r="E48">
            <v>368085</v>
          </cell>
          <cell r="F48">
            <v>834164</v>
          </cell>
          <cell r="G48">
            <v>2710503</v>
          </cell>
          <cell r="H48">
            <v>310279</v>
          </cell>
          <cell r="I48">
            <v>5892350</v>
          </cell>
        </row>
      </sheetData>
      <sheetData sheetId="19">
        <row r="44">
          <cell r="C44">
            <v>647281</v>
          </cell>
        </row>
      </sheetData>
      <sheetData sheetId="20">
        <row r="44">
          <cell r="C44">
            <v>129470</v>
          </cell>
        </row>
      </sheetData>
      <sheetData sheetId="21">
        <row r="44">
          <cell r="C44">
            <v>261182</v>
          </cell>
        </row>
      </sheetData>
      <sheetData sheetId="22">
        <row r="95">
          <cell r="C95">
            <v>22548200931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4"/>
  <sheetViews>
    <sheetView tabSelected="1" view="pageBreakPreview" zoomScale="60" zoomScaleNormal="75" workbookViewId="0">
      <selection activeCell="F9" sqref="F9"/>
    </sheetView>
  </sheetViews>
  <sheetFormatPr defaultRowHeight="17.25" x14ac:dyDescent="0.2"/>
  <cols>
    <col min="1" max="1" width="9.140625" style="1"/>
    <col min="2" max="13" width="20.140625" style="3" customWidth="1"/>
    <col min="14" max="15" width="11.28515625" style="1" bestFit="1" customWidth="1"/>
    <col min="16" max="16" width="9.140625" style="1"/>
    <col min="17" max="17" width="16.5703125" style="2" bestFit="1" customWidth="1"/>
    <col min="18" max="18" width="18.42578125" style="2" bestFit="1" customWidth="1"/>
    <col min="19" max="16384" width="9.140625" style="1"/>
  </cols>
  <sheetData>
    <row r="1" spans="2:18" ht="20.100000000000001" customHeight="1" x14ac:dyDescent="0.2">
      <c r="B1" s="50" t="s">
        <v>32</v>
      </c>
      <c r="C1" s="50"/>
    </row>
    <row r="2" spans="2:18" ht="20.100000000000001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M2" s="2" t="s">
        <v>21</v>
      </c>
    </row>
    <row r="3" spans="2:18" ht="20.100000000000001" customHeight="1" x14ac:dyDescent="0.2">
      <c r="B3" s="49" t="s">
        <v>20</v>
      </c>
      <c r="C3" s="93"/>
      <c r="D3" s="90"/>
      <c r="E3" s="92"/>
      <c r="F3" s="91"/>
      <c r="G3" s="89"/>
      <c r="H3" s="89"/>
      <c r="I3" s="89"/>
      <c r="J3" s="89"/>
      <c r="K3" s="89"/>
      <c r="L3" s="90"/>
      <c r="M3" s="89"/>
    </row>
    <row r="4" spans="2:18" ht="20.100000000000001" customHeight="1" x14ac:dyDescent="0.2">
      <c r="B4" s="27"/>
      <c r="C4" s="15"/>
      <c r="D4" s="86" t="s">
        <v>31</v>
      </c>
      <c r="E4" s="88" t="s">
        <v>30</v>
      </c>
      <c r="F4" s="87" t="s">
        <v>29</v>
      </c>
      <c r="G4" s="40" t="s">
        <v>28</v>
      </c>
      <c r="H4" s="40" t="s">
        <v>27</v>
      </c>
      <c r="I4" s="40" t="s">
        <v>26</v>
      </c>
      <c r="J4" s="40" t="s">
        <v>25</v>
      </c>
      <c r="K4" s="40" t="s">
        <v>24</v>
      </c>
      <c r="L4" s="86" t="s">
        <v>13</v>
      </c>
      <c r="M4" s="85" t="s">
        <v>12</v>
      </c>
    </row>
    <row r="5" spans="2:18" ht="20.100000000000001" customHeight="1" x14ac:dyDescent="0.2">
      <c r="B5" s="84" t="s">
        <v>11</v>
      </c>
      <c r="C5" s="36"/>
      <c r="D5" s="81"/>
      <c r="E5" s="83"/>
      <c r="F5" s="82"/>
      <c r="G5" s="80"/>
      <c r="H5" s="80"/>
      <c r="I5" s="80"/>
      <c r="J5" s="80"/>
      <c r="K5" s="80"/>
      <c r="L5" s="81"/>
      <c r="M5" s="80"/>
    </row>
    <row r="6" spans="2:18" ht="20.100000000000001" customHeight="1" x14ac:dyDescent="0.2">
      <c r="B6" s="27"/>
      <c r="C6" s="26" t="s">
        <v>5</v>
      </c>
      <c r="D6" s="79">
        <v>4181540</v>
      </c>
      <c r="E6" s="78">
        <v>2775871</v>
      </c>
      <c r="F6" s="77">
        <v>144890</v>
      </c>
      <c r="G6" s="76">
        <v>609532</v>
      </c>
      <c r="H6" s="76">
        <v>1566667</v>
      </c>
      <c r="I6" s="76">
        <v>1281965</v>
      </c>
      <c r="J6" s="76">
        <v>1118225</v>
      </c>
      <c r="K6" s="76">
        <v>2236132</v>
      </c>
      <c r="L6" s="75">
        <f>SUM(D6:E6)</f>
        <v>6957411</v>
      </c>
      <c r="M6" s="33">
        <v>0.192</v>
      </c>
    </row>
    <row r="7" spans="2:18" ht="20.100000000000001" customHeight="1" x14ac:dyDescent="0.2">
      <c r="B7" s="21" t="s">
        <v>10</v>
      </c>
      <c r="C7" s="20" t="s">
        <v>3</v>
      </c>
      <c r="D7" s="64">
        <f>[1]⑤男女年齢!C44</f>
        <v>4407264</v>
      </c>
      <c r="E7" s="74">
        <f>[1]⑤男女年齢!D44</f>
        <v>3498528</v>
      </c>
      <c r="F7" s="62">
        <f>[1]⑤男女年齢!E44</f>
        <v>74757</v>
      </c>
      <c r="G7" s="61">
        <f>[1]⑤男女年齢!F44</f>
        <v>782432</v>
      </c>
      <c r="H7" s="61">
        <f>[1]⑤男女年齢!G44</f>
        <v>1866538</v>
      </c>
      <c r="I7" s="61">
        <f>[1]⑤男女年齢!H44</f>
        <v>1525180</v>
      </c>
      <c r="J7" s="61">
        <f>[1]⑤男女年齢!I44</f>
        <v>1300686</v>
      </c>
      <c r="K7" s="61">
        <f>[1]⑤男女年齢!J44</f>
        <v>2356199</v>
      </c>
      <c r="L7" s="61">
        <f>[1]⑤男女年齢!K44</f>
        <v>7905792</v>
      </c>
      <c r="M7" s="16">
        <f>ROUND(L7/L$27,3)</f>
        <v>0.20599999999999999</v>
      </c>
      <c r="Q7" s="52"/>
      <c r="R7" s="52"/>
    </row>
    <row r="8" spans="2:18" ht="20.100000000000001" customHeight="1" x14ac:dyDescent="0.2">
      <c r="B8" s="27"/>
      <c r="C8" s="14" t="s">
        <v>2</v>
      </c>
      <c r="D8" s="59">
        <f>((D7/D6)-1)*100</f>
        <v>5.3981069175471186</v>
      </c>
      <c r="E8" s="59">
        <f>((E7/E6)-1)*100</f>
        <v>26.033522451151359</v>
      </c>
      <c r="F8" s="60">
        <f>((F7/F6)-1)*100</f>
        <v>-48.40430671543929</v>
      </c>
      <c r="G8" s="59">
        <f>((G7/G6)-1)*100</f>
        <v>28.366025081537959</v>
      </c>
      <c r="H8" s="59">
        <f>((H7/H6)-1)*100</f>
        <v>19.140698055170624</v>
      </c>
      <c r="I8" s="59">
        <f>((I7/I6)-1)*100</f>
        <v>18.972046818750911</v>
      </c>
      <c r="J8" s="59">
        <f>((J7/J6)-1)*100</f>
        <v>16.317020277672214</v>
      </c>
      <c r="K8" s="59">
        <f>((K7/K6)-1)*100</f>
        <v>5.3694057417003949</v>
      </c>
      <c r="L8" s="13">
        <f>((L7/L6)-1)*100</f>
        <v>13.631234377270518</v>
      </c>
      <c r="M8" s="73"/>
    </row>
    <row r="9" spans="2:18" ht="20.100000000000001" customHeight="1" x14ac:dyDescent="0.2">
      <c r="B9" s="57"/>
      <c r="C9" s="11" t="s">
        <v>23</v>
      </c>
      <c r="D9" s="72">
        <f>ROUND(D7/$L7,3)</f>
        <v>0.55700000000000005</v>
      </c>
      <c r="E9" s="71">
        <f>ROUND(E7/$L7,3)</f>
        <v>0.443</v>
      </c>
      <c r="F9" s="54">
        <f>ROUND(F7/$L7,3)</f>
        <v>8.9999999999999993E-3</v>
      </c>
      <c r="G9" s="53">
        <f>ROUND(G7/$L7,3)</f>
        <v>9.9000000000000005E-2</v>
      </c>
      <c r="H9" s="53">
        <f>ROUND(H7/$L7,3)</f>
        <v>0.23599999999999999</v>
      </c>
      <c r="I9" s="53">
        <f>ROUND(I7/$L7,3)</f>
        <v>0.193</v>
      </c>
      <c r="J9" s="53">
        <f>ROUND(J7/$L7,3)</f>
        <v>0.16500000000000001</v>
      </c>
      <c r="K9" s="53">
        <f>ROUND(K7/$L7,3)</f>
        <v>0.29799999999999999</v>
      </c>
      <c r="L9" s="53">
        <v>1</v>
      </c>
      <c r="M9" s="8"/>
      <c r="N9" s="7"/>
      <c r="O9" s="7"/>
    </row>
    <row r="10" spans="2:18" ht="20.100000000000001" customHeight="1" x14ac:dyDescent="0.2">
      <c r="B10" s="32"/>
      <c r="C10" s="26" t="s">
        <v>5</v>
      </c>
      <c r="D10" s="30">
        <v>3858118</v>
      </c>
      <c r="E10" s="31">
        <v>2959726</v>
      </c>
      <c r="F10" s="67">
        <v>81877</v>
      </c>
      <c r="G10" s="29">
        <v>816461</v>
      </c>
      <c r="H10" s="29">
        <v>1525901</v>
      </c>
      <c r="I10" s="29">
        <v>1088848</v>
      </c>
      <c r="J10" s="29">
        <v>1136307</v>
      </c>
      <c r="K10" s="29">
        <v>2168450</v>
      </c>
      <c r="L10" s="24">
        <f>SUM(D10:E10)</f>
        <v>6817844</v>
      </c>
      <c r="M10" s="22">
        <v>0.188</v>
      </c>
    </row>
    <row r="11" spans="2:18" ht="20.100000000000001" customHeight="1" x14ac:dyDescent="0.2">
      <c r="B11" s="21" t="s">
        <v>9</v>
      </c>
      <c r="C11" s="20" t="s">
        <v>3</v>
      </c>
      <c r="D11" s="64">
        <f>[1]⑤男女年齢!C45</f>
        <v>4384271</v>
      </c>
      <c r="E11" s="63">
        <f>[1]⑤男女年齢!D45</f>
        <v>3018244</v>
      </c>
      <c r="F11" s="70">
        <f>[1]⑤男女年齢!E45</f>
        <v>25332</v>
      </c>
      <c r="G11" s="61">
        <f>[1]⑤男女年齢!F45</f>
        <v>893891</v>
      </c>
      <c r="H11" s="61">
        <f>[1]⑤男女年齢!G45</f>
        <v>1567957</v>
      </c>
      <c r="I11" s="61">
        <f>[1]⑤男女年齢!H45</f>
        <v>1268244</v>
      </c>
      <c r="J11" s="61">
        <f>[1]⑤男女年齢!I45</f>
        <v>1331248</v>
      </c>
      <c r="K11" s="61">
        <f>[1]⑤男女年齢!J45</f>
        <v>2315843</v>
      </c>
      <c r="L11" s="61">
        <f>[1]⑤男女年齢!K45</f>
        <v>7402515</v>
      </c>
      <c r="M11" s="16">
        <f>ROUND(L11/L$27,3)</f>
        <v>0.193</v>
      </c>
      <c r="Q11" s="52"/>
    </row>
    <row r="12" spans="2:18" ht="20.100000000000001" customHeight="1" x14ac:dyDescent="0.2">
      <c r="B12" s="27"/>
      <c r="C12" s="14" t="s">
        <v>2</v>
      </c>
      <c r="D12" s="59">
        <f>((D11/D10)-1)*100</f>
        <v>13.637555927527355</v>
      </c>
      <c r="E12" s="59">
        <f>((E11/E10)-1)*100</f>
        <v>1.9771424787294434</v>
      </c>
      <c r="F12" s="60">
        <f>((F11/F10)-1)*100</f>
        <v>-69.060908435824459</v>
      </c>
      <c r="G12" s="59">
        <f>((G11/G10)-1)*100</f>
        <v>9.4836128118795706</v>
      </c>
      <c r="H12" s="59">
        <f>((H11/H10)-1)*100</f>
        <v>2.7561421088261984</v>
      </c>
      <c r="I12" s="59">
        <f>((I11/I10)-1)*100</f>
        <v>16.475761538800636</v>
      </c>
      <c r="J12" s="59">
        <f>((J11/J10)-1)*100</f>
        <v>17.155663038245827</v>
      </c>
      <c r="K12" s="59">
        <f>((K11/K10)-1)*100</f>
        <v>6.7971592612234621</v>
      </c>
      <c r="L12" s="13">
        <f>((L11/L10)-1)*100</f>
        <v>8.5755995590394818</v>
      </c>
      <c r="M12" s="58"/>
    </row>
    <row r="13" spans="2:18" ht="20.100000000000001" customHeight="1" x14ac:dyDescent="0.2">
      <c r="B13" s="57"/>
      <c r="C13" s="11" t="s">
        <v>23</v>
      </c>
      <c r="D13" s="56">
        <f>ROUND(D11/$L11,3)</f>
        <v>0.59199999999999997</v>
      </c>
      <c r="E13" s="55">
        <f>ROUND(E11/$L11,3)</f>
        <v>0.40799999999999997</v>
      </c>
      <c r="F13" s="54">
        <f>ROUND(F11/$L11,3)</f>
        <v>3.0000000000000001E-3</v>
      </c>
      <c r="G13" s="53">
        <f>ROUND(G11/$L11,3)</f>
        <v>0.121</v>
      </c>
      <c r="H13" s="53">
        <f>ROUND(H11/$L11,3)</f>
        <v>0.21199999999999999</v>
      </c>
      <c r="I13" s="53">
        <f>ROUND(I11/$L11,3)</f>
        <v>0.17100000000000001</v>
      </c>
      <c r="J13" s="53">
        <f>ROUND(J11/$L11,3)</f>
        <v>0.18</v>
      </c>
      <c r="K13" s="53">
        <f>ROUND(K11/$L11,3)</f>
        <v>0.313</v>
      </c>
      <c r="L13" s="53">
        <v>1</v>
      </c>
      <c r="M13" s="28"/>
      <c r="N13" s="7"/>
      <c r="O13" s="7"/>
    </row>
    <row r="14" spans="2:18" ht="20.100000000000001" customHeight="1" x14ac:dyDescent="0.2">
      <c r="B14" s="27"/>
      <c r="C14" s="26" t="s">
        <v>5</v>
      </c>
      <c r="D14" s="29">
        <v>4804245</v>
      </c>
      <c r="E14" s="68">
        <v>3405814</v>
      </c>
      <c r="F14" s="67">
        <v>85086</v>
      </c>
      <c r="G14" s="29">
        <v>625647</v>
      </c>
      <c r="H14" s="29">
        <v>1385582</v>
      </c>
      <c r="I14" s="29">
        <v>1389723</v>
      </c>
      <c r="J14" s="29">
        <v>1689258</v>
      </c>
      <c r="K14" s="29">
        <v>3034763</v>
      </c>
      <c r="L14" s="24">
        <f>SUM(D14:E14)</f>
        <v>8210059</v>
      </c>
      <c r="M14" s="22">
        <v>0.22700000000000001</v>
      </c>
    </row>
    <row r="15" spans="2:18" ht="20.100000000000001" customHeight="1" x14ac:dyDescent="0.2">
      <c r="B15" s="21" t="s">
        <v>8</v>
      </c>
      <c r="C15" s="20" t="s">
        <v>3</v>
      </c>
      <c r="D15" s="64">
        <f>[1]⑤男女年齢!C46</f>
        <v>4616643</v>
      </c>
      <c r="E15" s="63">
        <f>[1]⑤男女年齢!D46</f>
        <v>3748162</v>
      </c>
      <c r="F15" s="62">
        <f>[1]⑤男女年齢!E46</f>
        <v>61113</v>
      </c>
      <c r="G15" s="61">
        <f>[1]⑤男女年齢!F46</f>
        <v>652362</v>
      </c>
      <c r="H15" s="61">
        <f>[1]⑤男女年齢!G46</f>
        <v>1486943</v>
      </c>
      <c r="I15" s="61">
        <f>[1]⑤男女年齢!H46</f>
        <v>1553061</v>
      </c>
      <c r="J15" s="61">
        <f>[1]⑤男女年齢!I46</f>
        <v>1572934</v>
      </c>
      <c r="K15" s="61">
        <f>[1]⑤男女年齢!J46</f>
        <v>3038392</v>
      </c>
      <c r="L15" s="64">
        <f>[1]⑤男女年齢!K46</f>
        <v>8364805</v>
      </c>
      <c r="M15" s="16">
        <f>ROUND(L15/L$27,3)</f>
        <v>0.218</v>
      </c>
    </row>
    <row r="16" spans="2:18" ht="20.100000000000001" customHeight="1" x14ac:dyDescent="0.2">
      <c r="B16" s="27"/>
      <c r="C16" s="14" t="s">
        <v>2</v>
      </c>
      <c r="D16" s="59">
        <f>((D15/D14)-1)*100</f>
        <v>-3.9049215849732866</v>
      </c>
      <c r="E16" s="59">
        <f>((E15/E14)-1)*100</f>
        <v>10.051870125614615</v>
      </c>
      <c r="F16" s="60">
        <f>((F15/F14)-1)*100</f>
        <v>-28.175022917988855</v>
      </c>
      <c r="G16" s="59">
        <f>((G15/G14)-1)*100</f>
        <v>4.2699797169969633</v>
      </c>
      <c r="H16" s="59">
        <f>((H15/H14)-1)*100</f>
        <v>7.3154096978742533</v>
      </c>
      <c r="I16" s="59">
        <f>((I15/I14)-1)*100</f>
        <v>11.753277451693611</v>
      </c>
      <c r="J16" s="59">
        <f>((J15/J14)-1)*100</f>
        <v>-6.8861002878186746</v>
      </c>
      <c r="K16" s="59">
        <f>((K15/K14)-1)*100</f>
        <v>0.11958100187725584</v>
      </c>
      <c r="L16" s="13">
        <f>((L15/L14)-1)*100</f>
        <v>1.8848342015568953</v>
      </c>
      <c r="M16" s="58"/>
    </row>
    <row r="17" spans="2:18" ht="20.100000000000001" customHeight="1" x14ac:dyDescent="0.2">
      <c r="B17" s="57"/>
      <c r="C17" s="11" t="s">
        <v>23</v>
      </c>
      <c r="D17" s="56">
        <f>ROUND(D15/$L15,3)</f>
        <v>0.55200000000000005</v>
      </c>
      <c r="E17" s="55">
        <f>ROUND(E15/$L15,3)</f>
        <v>0.44800000000000001</v>
      </c>
      <c r="F17" s="54">
        <f>ROUND(F15/$L15,3)</f>
        <v>7.0000000000000001E-3</v>
      </c>
      <c r="G17" s="53">
        <f>ROUND(G15/$L15,3)</f>
        <v>7.8E-2</v>
      </c>
      <c r="H17" s="53">
        <f>ROUND(H15/$L15,3)</f>
        <v>0.17799999999999999</v>
      </c>
      <c r="I17" s="53">
        <f>ROUND(I15/$L15,3)</f>
        <v>0.186</v>
      </c>
      <c r="J17" s="53">
        <f>ROUND(J15/$L15,3)</f>
        <v>0.188</v>
      </c>
      <c r="K17" s="53">
        <f>ROUND(K15/$L15,3)</f>
        <v>0.36299999999999999</v>
      </c>
      <c r="L17" s="69">
        <v>1</v>
      </c>
      <c r="M17" s="8"/>
      <c r="N17" s="7"/>
      <c r="O17" s="7"/>
    </row>
    <row r="18" spans="2:18" ht="20.100000000000001" customHeight="1" x14ac:dyDescent="0.2">
      <c r="B18" s="32"/>
      <c r="C18" s="26" t="s">
        <v>5</v>
      </c>
      <c r="D18" s="29">
        <v>4851872.8080000002</v>
      </c>
      <c r="E18" s="68">
        <v>4047781</v>
      </c>
      <c r="F18" s="67">
        <v>75096</v>
      </c>
      <c r="G18" s="29">
        <v>641052</v>
      </c>
      <c r="H18" s="29">
        <v>1460917</v>
      </c>
      <c r="I18" s="29">
        <v>1637191</v>
      </c>
      <c r="J18" s="29">
        <v>2139291</v>
      </c>
      <c r="K18" s="29">
        <v>2946107</v>
      </c>
      <c r="L18" s="24">
        <f>SUM(D18:E18)</f>
        <v>8899653.8080000002</v>
      </c>
      <c r="M18" s="22">
        <v>0.246</v>
      </c>
    </row>
    <row r="19" spans="2:18" ht="20.100000000000001" customHeight="1" x14ac:dyDescent="0.2">
      <c r="B19" s="21" t="s">
        <v>7</v>
      </c>
      <c r="C19" s="20" t="s">
        <v>3</v>
      </c>
      <c r="D19" s="64">
        <f>[1]⑤男女年齢!C47</f>
        <v>5635153</v>
      </c>
      <c r="E19" s="63">
        <f>[1]⑤男女年齢!D47</f>
        <v>3240348</v>
      </c>
      <c r="F19" s="62">
        <f>[1]⑤男女年齢!E47</f>
        <v>18137</v>
      </c>
      <c r="G19" s="61">
        <f>[1]⑤男女年齢!F47</f>
        <v>801817</v>
      </c>
      <c r="H19" s="61">
        <f>[1]⑤男女年齢!G47</f>
        <v>1358875</v>
      </c>
      <c r="I19" s="61">
        <f>[1]⑤男女年齢!H47</f>
        <v>1751011</v>
      </c>
      <c r="J19" s="61">
        <f>[1]⑤男女年齢!I47</f>
        <v>1865386</v>
      </c>
      <c r="K19" s="61">
        <f>[1]⑤男女年齢!J47</f>
        <v>3080275</v>
      </c>
      <c r="L19" s="64">
        <f>[1]⑤男女年齢!K47</f>
        <v>8875501</v>
      </c>
      <c r="M19" s="16">
        <f>ROUND(L19/L$27,3)</f>
        <v>0.23100000000000001</v>
      </c>
    </row>
    <row r="20" spans="2:18" ht="20.100000000000001" customHeight="1" x14ac:dyDescent="0.2">
      <c r="B20" s="27"/>
      <c r="C20" s="14" t="s">
        <v>2</v>
      </c>
      <c r="D20" s="59">
        <f>((D19/D18)-1)*100</f>
        <v>16.143873159834076</v>
      </c>
      <c r="E20" s="59">
        <f>((E19/E18)-1)*100</f>
        <v>-19.947546569342556</v>
      </c>
      <c r="F20" s="60">
        <f>((F19/F18)-1)*100</f>
        <v>-75.848247576435483</v>
      </c>
      <c r="G20" s="59">
        <f>((G19/G18)-1)*100</f>
        <v>25.078308779942972</v>
      </c>
      <c r="H20" s="59">
        <f>((H19/H18)-1)*100</f>
        <v>-6.9847910593141105</v>
      </c>
      <c r="I20" s="59">
        <f>((I19/I18)-1)*100</f>
        <v>6.9521515815808899</v>
      </c>
      <c r="J20" s="59">
        <f>((J19/J18)-1)*100</f>
        <v>-12.803540986242634</v>
      </c>
      <c r="K20" s="59">
        <f>((K19/K18)-1)*100</f>
        <v>4.5540776353336865</v>
      </c>
      <c r="L20" s="13">
        <f>((L19/L18)-1)*100</f>
        <v>-0.27139042170706285</v>
      </c>
      <c r="M20" s="58"/>
    </row>
    <row r="21" spans="2:18" ht="20.100000000000001" customHeight="1" x14ac:dyDescent="0.2">
      <c r="B21" s="57"/>
      <c r="C21" s="11" t="s">
        <v>23</v>
      </c>
      <c r="D21" s="56">
        <f>ROUND(D19/$L19,3)</f>
        <v>0.63500000000000001</v>
      </c>
      <c r="E21" s="55">
        <f>ROUND(E19/$L19,3)</f>
        <v>0.36499999999999999</v>
      </c>
      <c r="F21" s="54">
        <f>ROUND(F19/$L19,3)</f>
        <v>2E-3</v>
      </c>
      <c r="G21" s="53">
        <f>ROUND(G19/$L19,3)</f>
        <v>0.09</v>
      </c>
      <c r="H21" s="53">
        <f>ROUND(H19/$L19,3)</f>
        <v>0.153</v>
      </c>
      <c r="I21" s="53">
        <f>ROUND(I19/$L19,3)</f>
        <v>0.19700000000000001</v>
      </c>
      <c r="J21" s="53">
        <f>ROUND(J19/$L19,3)</f>
        <v>0.21</v>
      </c>
      <c r="K21" s="53">
        <f>ROUND(K19/$L19,3)</f>
        <v>0.34699999999999998</v>
      </c>
      <c r="L21" s="53">
        <v>1</v>
      </c>
      <c r="M21" s="28"/>
      <c r="N21" s="7"/>
      <c r="O21" s="7"/>
    </row>
    <row r="22" spans="2:18" ht="20.100000000000001" customHeight="1" x14ac:dyDescent="0.2">
      <c r="B22" s="27"/>
      <c r="C22" s="26" t="s">
        <v>5</v>
      </c>
      <c r="D22" s="29">
        <v>2652667</v>
      </c>
      <c r="E22" s="31">
        <v>2655640</v>
      </c>
      <c r="F22" s="67">
        <v>60862</v>
      </c>
      <c r="G22" s="29">
        <v>993990</v>
      </c>
      <c r="H22" s="29">
        <v>947958</v>
      </c>
      <c r="I22" s="29">
        <v>958099</v>
      </c>
      <c r="J22" s="29">
        <v>887135</v>
      </c>
      <c r="K22" s="29">
        <v>1460263</v>
      </c>
      <c r="L22" s="24">
        <f>SUM(D22+F22+H22+J22)</f>
        <v>4548622</v>
      </c>
      <c r="M22" s="22">
        <v>0.14699999999999999</v>
      </c>
    </row>
    <row r="23" spans="2:18" ht="20.100000000000001" customHeight="1" x14ac:dyDescent="0.2">
      <c r="B23" s="21" t="s">
        <v>6</v>
      </c>
      <c r="C23" s="20" t="s">
        <v>3</v>
      </c>
      <c r="D23" s="64">
        <f>[1]⑤男女年齢!C48</f>
        <v>2957731</v>
      </c>
      <c r="E23" s="63">
        <f>[1]⑤男女年齢!D48</f>
        <v>2934619</v>
      </c>
      <c r="F23" s="62">
        <f>[1]⑤男女年齢!E48</f>
        <v>106042</v>
      </c>
      <c r="G23" s="61">
        <f>[1]⑤男女年齢!F48</f>
        <v>911482</v>
      </c>
      <c r="H23" s="61">
        <f>[1]⑤男女年齢!G48</f>
        <v>1061028</v>
      </c>
      <c r="I23" s="61">
        <f>[1]⑤男女年齢!H48</f>
        <v>993739</v>
      </c>
      <c r="J23" s="61">
        <f>[1]⑤男女年齢!I48</f>
        <v>1220459</v>
      </c>
      <c r="K23" s="61">
        <f>[1]⑤男女年齢!J48</f>
        <v>1599600</v>
      </c>
      <c r="L23" s="64">
        <f>[1]⑤男女年齢!K48</f>
        <v>5892350</v>
      </c>
      <c r="M23" s="16">
        <f>ROUND(L23/L$27,3)</f>
        <v>0.153</v>
      </c>
    </row>
    <row r="24" spans="2:18" ht="20.100000000000001" customHeight="1" x14ac:dyDescent="0.2">
      <c r="B24" s="27"/>
      <c r="C24" s="14" t="s">
        <v>2</v>
      </c>
      <c r="D24" s="59">
        <f>((D23/D22)-1)*100</f>
        <v>11.50027500624844</v>
      </c>
      <c r="E24" s="59">
        <f>((E23/E22)-1)*100</f>
        <v>10.505151300628102</v>
      </c>
      <c r="F24" s="60">
        <f>((F23/F22)-1)*100</f>
        <v>74.233511879333577</v>
      </c>
      <c r="G24" s="59">
        <f>((G23/G22)-1)*100</f>
        <v>-8.3006871296491873</v>
      </c>
      <c r="H24" s="59">
        <f>((H23/H22)-1)*100</f>
        <v>11.927743634211652</v>
      </c>
      <c r="I24" s="59">
        <f>((I23/I22)-1)*100</f>
        <v>3.7198661098696517</v>
      </c>
      <c r="J24" s="59">
        <f>((J23/J22)-1)*100</f>
        <v>37.573086396095292</v>
      </c>
      <c r="K24" s="59">
        <f>((K23/K22)-1)*100</f>
        <v>9.5419112858437174</v>
      </c>
      <c r="L24" s="13">
        <f>((L23/L22)-1)*100</f>
        <v>29.541430349675135</v>
      </c>
      <c r="M24" s="58"/>
    </row>
    <row r="25" spans="2:18" ht="20.100000000000001" customHeight="1" x14ac:dyDescent="0.2">
      <c r="B25" s="57"/>
      <c r="C25" s="11" t="s">
        <v>23</v>
      </c>
      <c r="D25" s="56">
        <f>ROUND(D23/$L23,3)</f>
        <v>0.502</v>
      </c>
      <c r="E25" s="55">
        <f>ROUND(E23/$L23,3)</f>
        <v>0.498</v>
      </c>
      <c r="F25" s="54">
        <f>ROUND(F23/$L23,3)</f>
        <v>1.7999999999999999E-2</v>
      </c>
      <c r="G25" s="53">
        <f>ROUND(G23/$L23,3)</f>
        <v>0.155</v>
      </c>
      <c r="H25" s="53">
        <f>ROUND(H23/$L23,3)</f>
        <v>0.18</v>
      </c>
      <c r="I25" s="53">
        <f>ROUND(I23/$L23,3)</f>
        <v>0.16900000000000001</v>
      </c>
      <c r="J25" s="53">
        <f>ROUND(J23/$L23,3)</f>
        <v>0.20699999999999999</v>
      </c>
      <c r="K25" s="53">
        <f>ROUND(K23/$L23,3)</f>
        <v>0.27100000000000002</v>
      </c>
      <c r="L25" s="53">
        <v>1</v>
      </c>
      <c r="M25" s="28"/>
      <c r="N25" s="7"/>
      <c r="O25" s="7"/>
    </row>
    <row r="26" spans="2:18" ht="20.100000000000001" customHeight="1" x14ac:dyDescent="0.2">
      <c r="B26" s="32"/>
      <c r="C26" s="26" t="s">
        <v>5</v>
      </c>
      <c r="D26" s="24">
        <f>SUM(D6,D10,D14,D18,D22)</f>
        <v>20348442.807999998</v>
      </c>
      <c r="E26" s="66">
        <f>SUM(E6,E10,E14,E18,E22)</f>
        <v>15844832</v>
      </c>
      <c r="F26" s="65">
        <f>SUM(F6,F10,F14,F18,F22)</f>
        <v>447811</v>
      </c>
      <c r="G26" s="23">
        <f>SUM(G6,G10,G14,G18,G22)</f>
        <v>3686682</v>
      </c>
      <c r="H26" s="23">
        <f>SUM(H6,H10,H14,H18,H22)</f>
        <v>6887025</v>
      </c>
      <c r="I26" s="23">
        <f>SUM(I6,I10,I14,I18,I22)</f>
        <v>6355826</v>
      </c>
      <c r="J26" s="23">
        <f>SUM(J6,J10,J14,J18,J22)</f>
        <v>6970216</v>
      </c>
      <c r="K26" s="23">
        <f>SUM(K6,K10,K14,K18,K22)</f>
        <v>11845715</v>
      </c>
      <c r="L26" s="23">
        <f>SUM(D26:E26)</f>
        <v>36193274.807999998</v>
      </c>
      <c r="M26" s="22">
        <f>SUM(M6,M10,M14,M18,M22)</f>
        <v>1</v>
      </c>
    </row>
    <row r="27" spans="2:18" ht="20.100000000000001" customHeight="1" x14ac:dyDescent="0.2">
      <c r="B27" s="21" t="s">
        <v>4</v>
      </c>
      <c r="C27" s="20" t="s">
        <v>3</v>
      </c>
      <c r="D27" s="64">
        <f>SUM(D7+D11+D15+D19+D23)</f>
        <v>22001062</v>
      </c>
      <c r="E27" s="63">
        <f>SUM(E7+E11+E15+E19+E23)</f>
        <v>16439901</v>
      </c>
      <c r="F27" s="62">
        <f>SUM(F7+F11+F15+F19+F23)</f>
        <v>285381</v>
      </c>
      <c r="G27" s="61">
        <f>SUM(G7+G11+G15+G19+G23)</f>
        <v>4041984</v>
      </c>
      <c r="H27" s="61">
        <f>SUM(H7+H11+H15+H19+H23)</f>
        <v>7341341</v>
      </c>
      <c r="I27" s="61">
        <f>SUM(I7+I11+I15+I19+I23)</f>
        <v>7091235</v>
      </c>
      <c r="J27" s="61">
        <f>SUM(J7+J11+J15+J19+J23)</f>
        <v>7290713</v>
      </c>
      <c r="K27" s="61">
        <f>SUM(K7+K11+K15+K19+K23)</f>
        <v>12390309</v>
      </c>
      <c r="L27" s="61">
        <f>SUM(D27:E27)</f>
        <v>38440963</v>
      </c>
      <c r="M27" s="16">
        <v>1</v>
      </c>
      <c r="R27" s="52"/>
    </row>
    <row r="28" spans="2:18" ht="20.100000000000001" customHeight="1" x14ac:dyDescent="0.2">
      <c r="B28" s="27"/>
      <c r="C28" s="14" t="s">
        <v>2</v>
      </c>
      <c r="D28" s="59">
        <f>((D27/D26)-1)*100</f>
        <v>8.1216002993127034</v>
      </c>
      <c r="E28" s="59">
        <f>((E27/E26)-1)*100</f>
        <v>3.7556030887547331</v>
      </c>
      <c r="F28" s="60">
        <f>((F27/F26)-1)*100</f>
        <v>-36.271998678013716</v>
      </c>
      <c r="G28" s="59">
        <f>((G27/G26)-1)*100</f>
        <v>9.6374463542014297</v>
      </c>
      <c r="H28" s="59">
        <f>((H27/H26)-1)*100</f>
        <v>6.59669450887721</v>
      </c>
      <c r="I28" s="59">
        <f>((I27/I26)-1)*100</f>
        <v>11.570628270817984</v>
      </c>
      <c r="J28" s="59">
        <f>((J27/J26)-1)*100</f>
        <v>4.5980927994196952</v>
      </c>
      <c r="K28" s="59">
        <f>((K27/K26)-1)*100</f>
        <v>4.5973923904129022</v>
      </c>
      <c r="L28" s="13">
        <f>((L27/L26)-1)*100</f>
        <v>6.2102371336212547</v>
      </c>
      <c r="M28" s="58"/>
    </row>
    <row r="29" spans="2:18" ht="20.100000000000001" customHeight="1" x14ac:dyDescent="0.2">
      <c r="B29" s="57"/>
      <c r="C29" s="11" t="s">
        <v>23</v>
      </c>
      <c r="D29" s="56">
        <f>ROUND(D27/$L27,3)</f>
        <v>0.57199999999999995</v>
      </c>
      <c r="E29" s="55">
        <f>ROUND(E27/$L27,3)</f>
        <v>0.42799999999999999</v>
      </c>
      <c r="F29" s="54">
        <f>ROUND(F27/L27,3)</f>
        <v>7.0000000000000001E-3</v>
      </c>
      <c r="G29" s="53">
        <f>ROUND(G27/L27,3)</f>
        <v>0.105</v>
      </c>
      <c r="H29" s="53">
        <f>ROUND(H27/L27,3)</f>
        <v>0.191</v>
      </c>
      <c r="I29" s="53">
        <f>ROUND(I27/L27,3)</f>
        <v>0.184</v>
      </c>
      <c r="J29" s="53">
        <f>ROUND(J27/L27,3)</f>
        <v>0.19</v>
      </c>
      <c r="K29" s="9">
        <f>ROUND(K27/L27,3)</f>
        <v>0.32200000000000001</v>
      </c>
      <c r="L29" s="53">
        <v>1</v>
      </c>
      <c r="M29" s="8"/>
      <c r="N29" s="7"/>
      <c r="O29" s="7"/>
    </row>
    <row r="30" spans="2:18" ht="20.100000000000001" customHeight="1" x14ac:dyDescent="0.2">
      <c r="B30" s="6" t="s">
        <v>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7"/>
      <c r="R30" s="52"/>
    </row>
    <row r="31" spans="2:18" ht="20.100000000000001" customHeight="1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2:18" ht="20.100000000000001" customHeight="1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2:14" ht="20.100000000000001" customHeight="1" x14ac:dyDescent="0.2">
      <c r="B33" s="50" t="s">
        <v>22</v>
      </c>
      <c r="C33" s="50"/>
    </row>
    <row r="34" spans="2:14" ht="20.100000000000001" customHeight="1" x14ac:dyDescent="0.2">
      <c r="B34" s="34"/>
      <c r="C34" s="34"/>
      <c r="D34" s="34"/>
      <c r="E34" s="34"/>
      <c r="F34" s="34"/>
      <c r="G34" s="34"/>
      <c r="H34" s="34"/>
      <c r="I34" s="34"/>
      <c r="J34" s="1"/>
      <c r="K34" s="2" t="s">
        <v>21</v>
      </c>
      <c r="L34" s="34"/>
      <c r="M34" s="34"/>
    </row>
    <row r="35" spans="2:14" ht="20.100000000000001" customHeight="1" x14ac:dyDescent="0.2">
      <c r="B35" s="49" t="s">
        <v>20</v>
      </c>
      <c r="C35" s="49"/>
      <c r="D35" s="46"/>
      <c r="E35" s="48"/>
      <c r="F35" s="46"/>
      <c r="G35" s="47"/>
      <c r="H35" s="46"/>
      <c r="I35" s="46"/>
      <c r="J35" s="46"/>
      <c r="K35" s="45"/>
      <c r="L35" s="34"/>
      <c r="M35" s="34"/>
    </row>
    <row r="36" spans="2:14" ht="20.100000000000001" customHeight="1" x14ac:dyDescent="0.2">
      <c r="B36" s="44"/>
      <c r="C36" s="44"/>
      <c r="D36" s="41" t="s">
        <v>19</v>
      </c>
      <c r="E36" s="43" t="s">
        <v>18</v>
      </c>
      <c r="F36" s="41" t="s">
        <v>17</v>
      </c>
      <c r="G36" s="42" t="s">
        <v>16</v>
      </c>
      <c r="H36" s="41" t="s">
        <v>15</v>
      </c>
      <c r="I36" s="41" t="s">
        <v>14</v>
      </c>
      <c r="J36" s="40" t="s">
        <v>13</v>
      </c>
      <c r="K36" s="39" t="s">
        <v>12</v>
      </c>
      <c r="L36" s="34"/>
      <c r="M36" s="34"/>
    </row>
    <row r="37" spans="2:14" ht="20.100000000000001" customHeight="1" x14ac:dyDescent="0.2">
      <c r="B37" s="27" t="s">
        <v>11</v>
      </c>
      <c r="C37" s="27"/>
      <c r="D37" s="15"/>
      <c r="E37" s="38"/>
      <c r="F37" s="15"/>
      <c r="G37" s="37"/>
      <c r="H37" s="36"/>
      <c r="I37" s="36"/>
      <c r="J37" s="15"/>
      <c r="K37" s="35"/>
      <c r="L37" s="34"/>
      <c r="M37" s="34"/>
    </row>
    <row r="38" spans="2:14" ht="20.100000000000001" customHeight="1" x14ac:dyDescent="0.2">
      <c r="B38" s="32"/>
      <c r="C38" s="26" t="s">
        <v>5</v>
      </c>
      <c r="D38" s="29">
        <v>82716</v>
      </c>
      <c r="E38" s="31">
        <v>365788</v>
      </c>
      <c r="F38" s="29">
        <v>83592</v>
      </c>
      <c r="G38" s="30">
        <v>54291</v>
      </c>
      <c r="H38" s="29">
        <v>5383721</v>
      </c>
      <c r="I38" s="29">
        <v>987303</v>
      </c>
      <c r="J38" s="23">
        <f>SUM(D38:I38)</f>
        <v>6957411</v>
      </c>
      <c r="K38" s="33">
        <v>0.192</v>
      </c>
    </row>
    <row r="39" spans="2:14" ht="20.100000000000001" customHeight="1" x14ac:dyDescent="0.2">
      <c r="B39" s="21" t="s">
        <v>10</v>
      </c>
      <c r="C39" s="20" t="s">
        <v>3</v>
      </c>
      <c r="D39" s="17">
        <f>[1]⑥利用交通!C44</f>
        <v>143801</v>
      </c>
      <c r="E39" s="19">
        <f>[1]⑥利用交通!D44</f>
        <v>328761</v>
      </c>
      <c r="F39" s="17">
        <f>[1]⑥利用交通!E44</f>
        <v>72796</v>
      </c>
      <c r="G39" s="18">
        <f>[1]⑥利用交通!F44</f>
        <v>101860</v>
      </c>
      <c r="H39" s="17">
        <f>[1]⑥利用交通!G44</f>
        <v>6066375</v>
      </c>
      <c r="I39" s="17">
        <f>[1]⑥利用交通!H44</f>
        <v>1192199</v>
      </c>
      <c r="J39" s="17">
        <f>[1]⑥利用交通!I44</f>
        <v>7905792</v>
      </c>
      <c r="K39" s="16">
        <f>ROUND(J39/J$59,3)</f>
        <v>0.20599999999999999</v>
      </c>
    </row>
    <row r="40" spans="2:14" ht="20.100000000000001" customHeight="1" x14ac:dyDescent="0.2">
      <c r="B40" s="15"/>
      <c r="C40" s="14" t="s">
        <v>2</v>
      </c>
      <c r="D40" s="13">
        <f>((D39/D38)-1)*100</f>
        <v>73.849073939745651</v>
      </c>
      <c r="E40" s="13">
        <f>((E39/E38)-1)*100</f>
        <v>-10.122529990048879</v>
      </c>
      <c r="F40" s="13">
        <f>((F39/F38)-1)*100</f>
        <v>-12.91511149392286</v>
      </c>
      <c r="G40" s="13">
        <f>((G39/G38)-1)*100</f>
        <v>87.618573980954494</v>
      </c>
      <c r="H40" s="13">
        <f>((H39/H38)-1)*100</f>
        <v>12.679966142376253</v>
      </c>
      <c r="I40" s="13">
        <f>((I39/I38)-1)*100</f>
        <v>20.753102137844202</v>
      </c>
      <c r="J40" s="13">
        <f>((J39/J38)-1)*100</f>
        <v>13.631234377270518</v>
      </c>
      <c r="K40" s="13"/>
    </row>
    <row r="41" spans="2:14" ht="20.100000000000001" customHeight="1" x14ac:dyDescent="0.2">
      <c r="B41" s="12"/>
      <c r="C41" s="11" t="s">
        <v>1</v>
      </c>
      <c r="D41" s="10">
        <f>ROUND(D39/$J39,3)</f>
        <v>1.7999999999999999E-2</v>
      </c>
      <c r="E41" s="10">
        <f>ROUND(E39/$J39,3)</f>
        <v>4.2000000000000003E-2</v>
      </c>
      <c r="F41" s="10">
        <f>ROUND(F39/$J39,3)</f>
        <v>8.9999999999999993E-3</v>
      </c>
      <c r="G41" s="10">
        <f>ROUND(G39/$J39,3)</f>
        <v>1.2999999999999999E-2</v>
      </c>
      <c r="H41" s="10">
        <f>ROUND(H39/$J39,3)</f>
        <v>0.76700000000000002</v>
      </c>
      <c r="I41" s="10">
        <f>ROUND(I39/$J39,3)</f>
        <v>0.151</v>
      </c>
      <c r="J41" s="10">
        <v>1</v>
      </c>
      <c r="K41" s="8"/>
      <c r="N41" s="7"/>
    </row>
    <row r="42" spans="2:14" ht="20.100000000000001" customHeight="1" x14ac:dyDescent="0.2">
      <c r="B42" s="27"/>
      <c r="C42" s="26" t="s">
        <v>5</v>
      </c>
      <c r="D42" s="29">
        <v>64713</v>
      </c>
      <c r="E42" s="31">
        <v>135001</v>
      </c>
      <c r="F42" s="29">
        <v>6011</v>
      </c>
      <c r="G42" s="30">
        <v>356023</v>
      </c>
      <c r="H42" s="29">
        <v>6002827</v>
      </c>
      <c r="I42" s="29">
        <v>253269</v>
      </c>
      <c r="J42" s="23">
        <f>SUM(D42:I42)</f>
        <v>6817844</v>
      </c>
      <c r="K42" s="22">
        <v>0.188</v>
      </c>
    </row>
    <row r="43" spans="2:14" ht="20.100000000000001" customHeight="1" x14ac:dyDescent="0.2">
      <c r="B43" s="21" t="s">
        <v>9</v>
      </c>
      <c r="C43" s="20" t="s">
        <v>3</v>
      </c>
      <c r="D43" s="17">
        <f>[1]⑥利用交通!C45</f>
        <v>38673</v>
      </c>
      <c r="E43" s="19">
        <f>[1]⑥利用交通!D45</f>
        <v>145040</v>
      </c>
      <c r="F43" s="17">
        <f>[1]⑥利用交通!E45</f>
        <v>6272</v>
      </c>
      <c r="G43" s="18">
        <f>[1]⑥利用交通!F45</f>
        <v>185556</v>
      </c>
      <c r="H43" s="17">
        <f>[1]⑥利用交通!G45</f>
        <v>6622778</v>
      </c>
      <c r="I43" s="17">
        <f>[1]⑥利用交通!H45</f>
        <v>404196</v>
      </c>
      <c r="J43" s="17">
        <f>[1]⑥利用交通!I45</f>
        <v>7402515</v>
      </c>
      <c r="K43" s="16">
        <f>ROUND(J43/J$59,3)</f>
        <v>0.193</v>
      </c>
    </row>
    <row r="44" spans="2:14" ht="20.100000000000001" customHeight="1" x14ac:dyDescent="0.2">
      <c r="B44" s="15"/>
      <c r="C44" s="14" t="s">
        <v>2</v>
      </c>
      <c r="D44" s="13">
        <f>((D43/D42)-1)*100</f>
        <v>-40.239210050530808</v>
      </c>
      <c r="E44" s="13">
        <f>((E43/E42)-1)*100</f>
        <v>7.4362412130280608</v>
      </c>
      <c r="F44" s="13">
        <f>((F43/F42)-1)*100</f>
        <v>4.3420395940775292</v>
      </c>
      <c r="G44" s="13">
        <f>((G43/G42)-1)*100</f>
        <v>-47.880895335413719</v>
      </c>
      <c r="H44" s="13">
        <f>((H43/H42)-1)*100</f>
        <v>10.327650621948624</v>
      </c>
      <c r="I44" s="13">
        <f>((I43/I42)-1)*100</f>
        <v>59.591580493467418</v>
      </c>
      <c r="J44" s="13">
        <f>((J43/J42)-1)*100</f>
        <v>8.5755995590394818</v>
      </c>
      <c r="K44" s="13"/>
    </row>
    <row r="45" spans="2:14" ht="20.100000000000001" customHeight="1" x14ac:dyDescent="0.2">
      <c r="B45" s="12"/>
      <c r="C45" s="11" t="s">
        <v>1</v>
      </c>
      <c r="D45" s="10">
        <f>ROUND(D43/$J43,3)</f>
        <v>5.0000000000000001E-3</v>
      </c>
      <c r="E45" s="10">
        <f>ROUND(E43/$J43,3)</f>
        <v>0.02</v>
      </c>
      <c r="F45" s="10">
        <f>ROUND(F43/$J43,3)</f>
        <v>1E-3</v>
      </c>
      <c r="G45" s="10">
        <f>ROUND(G43/$J43,3)</f>
        <v>2.5000000000000001E-2</v>
      </c>
      <c r="H45" s="10">
        <f>ROUND(H43/$J43,3)</f>
        <v>0.89500000000000002</v>
      </c>
      <c r="I45" s="10">
        <f>ROUND(I43/$J43,3)</f>
        <v>5.5E-2</v>
      </c>
      <c r="J45" s="9">
        <v>1</v>
      </c>
      <c r="K45" s="28"/>
      <c r="N45" s="7"/>
    </row>
    <row r="46" spans="2:14" ht="20.100000000000001" customHeight="1" x14ac:dyDescent="0.2">
      <c r="B46" s="32"/>
      <c r="C46" s="26" t="s">
        <v>5</v>
      </c>
      <c r="D46" s="29">
        <v>128663</v>
      </c>
      <c r="E46" s="31">
        <v>157951</v>
      </c>
      <c r="F46" s="29">
        <v>53693</v>
      </c>
      <c r="G46" s="30">
        <v>714817</v>
      </c>
      <c r="H46" s="29">
        <v>6930016</v>
      </c>
      <c r="I46" s="29">
        <v>224919</v>
      </c>
      <c r="J46" s="23">
        <f>SUM(D46:I46)</f>
        <v>8210059</v>
      </c>
      <c r="K46" s="22">
        <v>0.22700000000000001</v>
      </c>
    </row>
    <row r="47" spans="2:14" ht="20.100000000000001" customHeight="1" x14ac:dyDescent="0.2">
      <c r="B47" s="21" t="s">
        <v>8</v>
      </c>
      <c r="C47" s="20" t="s">
        <v>3</v>
      </c>
      <c r="D47" s="17">
        <f>[1]⑥利用交通!C46</f>
        <v>46488</v>
      </c>
      <c r="E47" s="19">
        <f>[1]⑥利用交通!D46</f>
        <v>100370</v>
      </c>
      <c r="F47" s="17">
        <f>[1]⑥利用交通!E46</f>
        <v>127141</v>
      </c>
      <c r="G47" s="18">
        <f>[1]⑥利用交通!F46</f>
        <v>710896</v>
      </c>
      <c r="H47" s="17">
        <f>[1]⑥利用交通!G46</f>
        <v>6915351</v>
      </c>
      <c r="I47" s="17">
        <f>[1]⑥利用交通!H46</f>
        <v>464559</v>
      </c>
      <c r="J47" s="17">
        <f>[1]⑥利用交通!I46</f>
        <v>8364805</v>
      </c>
      <c r="K47" s="16">
        <f>ROUND(J47/J$59,3)</f>
        <v>0.218</v>
      </c>
    </row>
    <row r="48" spans="2:14" ht="20.100000000000001" customHeight="1" x14ac:dyDescent="0.2">
      <c r="B48" s="15"/>
      <c r="C48" s="14" t="s">
        <v>2</v>
      </c>
      <c r="D48" s="13">
        <f>((D47/D46)-1)*100</f>
        <v>-63.868400394829905</v>
      </c>
      <c r="E48" s="13">
        <f>((E47/E46)-1)*100</f>
        <v>-36.454976543358384</v>
      </c>
      <c r="F48" s="13">
        <f>((F47/F46)-1)*100</f>
        <v>136.79250554075949</v>
      </c>
      <c r="G48" s="13">
        <f>((G47/G46)-1)*100</f>
        <v>-0.54853200189698414</v>
      </c>
      <c r="H48" s="13">
        <f>((H47/H46)-1)*100</f>
        <v>-0.21161567303740192</v>
      </c>
      <c r="I48" s="13">
        <f>((I47/I46)-1)*100</f>
        <v>106.54502287490163</v>
      </c>
      <c r="J48" s="13">
        <f>((J47/J46)-1)*100</f>
        <v>1.8848342015568953</v>
      </c>
      <c r="K48" s="13"/>
    </row>
    <row r="49" spans="2:14" ht="20.100000000000001" customHeight="1" x14ac:dyDescent="0.2">
      <c r="B49" s="12"/>
      <c r="C49" s="11" t="s">
        <v>1</v>
      </c>
      <c r="D49" s="10">
        <f>ROUND(D47/$J47,3)</f>
        <v>6.0000000000000001E-3</v>
      </c>
      <c r="E49" s="10">
        <f>ROUND(E47/$J47,3)</f>
        <v>1.2E-2</v>
      </c>
      <c r="F49" s="10">
        <f>ROUND(F47/$J47,3)</f>
        <v>1.4999999999999999E-2</v>
      </c>
      <c r="G49" s="10">
        <f>ROUND(G47/$J47,3)</f>
        <v>8.5000000000000006E-2</v>
      </c>
      <c r="H49" s="10">
        <f>ROUND(H47/$J47,3)</f>
        <v>0.82699999999999996</v>
      </c>
      <c r="I49" s="10">
        <f>ROUND(I47/$J47,3)</f>
        <v>5.6000000000000001E-2</v>
      </c>
      <c r="J49" s="10">
        <v>1</v>
      </c>
      <c r="K49" s="8"/>
      <c r="N49" s="7"/>
    </row>
    <row r="50" spans="2:14" ht="20.100000000000001" customHeight="1" x14ac:dyDescent="0.2">
      <c r="B50" s="27"/>
      <c r="C50" s="26" t="s">
        <v>5</v>
      </c>
      <c r="D50" s="29">
        <v>78096</v>
      </c>
      <c r="E50" s="31">
        <v>137686</v>
      </c>
      <c r="F50" s="29">
        <v>20059</v>
      </c>
      <c r="G50" s="30">
        <v>921617</v>
      </c>
      <c r="H50" s="29">
        <v>7449902</v>
      </c>
      <c r="I50" s="29">
        <v>292294</v>
      </c>
      <c r="J50" s="23">
        <f>SUM(D50:I50)</f>
        <v>8899654</v>
      </c>
      <c r="K50" s="22">
        <v>0.246</v>
      </c>
    </row>
    <row r="51" spans="2:14" ht="20.100000000000001" customHeight="1" x14ac:dyDescent="0.2">
      <c r="B51" s="21" t="s">
        <v>7</v>
      </c>
      <c r="C51" s="20" t="s">
        <v>3</v>
      </c>
      <c r="D51" s="17">
        <f>[1]⑥利用交通!C47</f>
        <v>52793</v>
      </c>
      <c r="E51" s="19">
        <f>[1]⑥利用交通!D47</f>
        <v>182850</v>
      </c>
      <c r="F51" s="17">
        <f>[1]⑥利用交通!E47</f>
        <v>41891</v>
      </c>
      <c r="G51" s="18">
        <f>[1]⑥利用交通!F47</f>
        <v>892374</v>
      </c>
      <c r="H51" s="17">
        <f>[1]⑥利用交通!G47</f>
        <v>7420769</v>
      </c>
      <c r="I51" s="17">
        <f>[1]⑥利用交通!H47</f>
        <v>284824</v>
      </c>
      <c r="J51" s="17">
        <f>[1]⑥利用交通!I47</f>
        <v>8875501</v>
      </c>
      <c r="K51" s="16">
        <f>ROUND(J51/J$59,3)</f>
        <v>0.23100000000000001</v>
      </c>
    </row>
    <row r="52" spans="2:14" ht="20.100000000000001" customHeight="1" x14ac:dyDescent="0.2">
      <c r="B52" s="15"/>
      <c r="C52" s="14" t="s">
        <v>2</v>
      </c>
      <c r="D52" s="13">
        <f>((D51/D50)-1)*100</f>
        <v>-32.399866830567504</v>
      </c>
      <c r="E52" s="13">
        <f>((E51/E50)-1)*100</f>
        <v>32.802173060441888</v>
      </c>
      <c r="F52" s="13">
        <f>((F51/F50)-1)*100</f>
        <v>108.83892517074631</v>
      </c>
      <c r="G52" s="13">
        <f>((G51/G50)-1)*100</f>
        <v>-3.1730100464726685</v>
      </c>
      <c r="H52" s="13">
        <f>((H51/H50)-1)*100</f>
        <v>-0.39105212390713184</v>
      </c>
      <c r="I52" s="13">
        <f>((I51/I50)-1)*100</f>
        <v>-2.5556460276297099</v>
      </c>
      <c r="J52" s="13">
        <f>((J51/J50)-1)*100</f>
        <v>-0.27139257323935961</v>
      </c>
      <c r="K52" s="13"/>
    </row>
    <row r="53" spans="2:14" ht="20.100000000000001" customHeight="1" x14ac:dyDescent="0.2">
      <c r="B53" s="12"/>
      <c r="C53" s="11" t="s">
        <v>1</v>
      </c>
      <c r="D53" s="10">
        <f>ROUND(D51/$J51,3)</f>
        <v>6.0000000000000001E-3</v>
      </c>
      <c r="E53" s="10">
        <f>ROUND(E51/$J51,3)</f>
        <v>2.1000000000000001E-2</v>
      </c>
      <c r="F53" s="10">
        <f>ROUND(F51/$J51,3)</f>
        <v>5.0000000000000001E-3</v>
      </c>
      <c r="G53" s="10">
        <f>ROUND(G51/$J51,3)</f>
        <v>0.10100000000000001</v>
      </c>
      <c r="H53" s="10">
        <f>ROUND(H51/$J51,3)</f>
        <v>0.83599999999999997</v>
      </c>
      <c r="I53" s="10">
        <f>ROUND(I51/$J51,3)</f>
        <v>3.2000000000000001E-2</v>
      </c>
      <c r="J53" s="9">
        <v>1</v>
      </c>
      <c r="K53" s="28"/>
      <c r="N53" s="7"/>
    </row>
    <row r="54" spans="2:14" ht="20.100000000000001" customHeight="1" x14ac:dyDescent="0.2">
      <c r="B54" s="32"/>
      <c r="C54" s="26" t="s">
        <v>5</v>
      </c>
      <c r="D54" s="29">
        <v>327732</v>
      </c>
      <c r="E54" s="31">
        <v>1020093</v>
      </c>
      <c r="F54" s="29">
        <v>239571</v>
      </c>
      <c r="G54" s="30">
        <v>973298</v>
      </c>
      <c r="H54" s="29">
        <v>2530035</v>
      </c>
      <c r="I54" s="29">
        <v>217578</v>
      </c>
      <c r="J54" s="23">
        <f>SUM(D54:I54)</f>
        <v>5308307</v>
      </c>
      <c r="K54" s="22">
        <v>0.14699999999999999</v>
      </c>
    </row>
    <row r="55" spans="2:14" ht="20.100000000000001" customHeight="1" x14ac:dyDescent="0.2">
      <c r="B55" s="21" t="s">
        <v>6</v>
      </c>
      <c r="C55" s="20" t="s">
        <v>3</v>
      </c>
      <c r="D55" s="17">
        <f>[1]⑥利用交通!C48</f>
        <v>378886</v>
      </c>
      <c r="E55" s="19">
        <f>[1]⑥利用交通!D48</f>
        <v>1290433</v>
      </c>
      <c r="F55" s="17">
        <f>[1]⑥利用交通!E48</f>
        <v>368085</v>
      </c>
      <c r="G55" s="18">
        <f>[1]⑥利用交通!F48</f>
        <v>834164</v>
      </c>
      <c r="H55" s="17">
        <f>[1]⑥利用交通!G48</f>
        <v>2710503</v>
      </c>
      <c r="I55" s="17">
        <f>[1]⑥利用交通!H48</f>
        <v>310279</v>
      </c>
      <c r="J55" s="17">
        <f>[1]⑥利用交通!I48</f>
        <v>5892350</v>
      </c>
      <c r="K55" s="16">
        <f>ROUND(J55/J$59,3)</f>
        <v>0.153</v>
      </c>
    </row>
    <row r="56" spans="2:14" ht="20.100000000000001" customHeight="1" x14ac:dyDescent="0.2">
      <c r="B56" s="15"/>
      <c r="C56" s="14" t="s">
        <v>2</v>
      </c>
      <c r="D56" s="13">
        <f>((D55/D54)-1)*100</f>
        <v>15.608484981631342</v>
      </c>
      <c r="E56" s="13">
        <f>((E55/E54)-1)*100</f>
        <v>26.501505254913038</v>
      </c>
      <c r="F56" s="13">
        <f>((F55/F54)-1)*100</f>
        <v>53.643387555255018</v>
      </c>
      <c r="G56" s="13">
        <f>((G55/G54)-1)*100</f>
        <v>-14.295107973097654</v>
      </c>
      <c r="H56" s="13">
        <f>((H55/H54)-1)*100</f>
        <v>7.1330238514486943</v>
      </c>
      <c r="I56" s="13">
        <f>((I55/I54)-1)*100</f>
        <v>42.605870078776341</v>
      </c>
      <c r="J56" s="13">
        <f>((J55/J54)-1)*100</f>
        <v>11.002434486174216</v>
      </c>
      <c r="K56" s="13"/>
    </row>
    <row r="57" spans="2:14" ht="20.100000000000001" customHeight="1" x14ac:dyDescent="0.2">
      <c r="B57" s="12"/>
      <c r="C57" s="11" t="s">
        <v>1</v>
      </c>
      <c r="D57" s="10">
        <f>ROUND(D55/$J55,3)</f>
        <v>6.4000000000000001E-2</v>
      </c>
      <c r="E57" s="10">
        <f>ROUND(E55/$J55,3)</f>
        <v>0.219</v>
      </c>
      <c r="F57" s="10">
        <f>ROUND(F55/$J55,3)</f>
        <v>6.2E-2</v>
      </c>
      <c r="G57" s="10">
        <f>ROUND(G55/$J55,3)</f>
        <v>0.14199999999999999</v>
      </c>
      <c r="H57" s="10">
        <f>ROUND(H55/$J55,3)</f>
        <v>0.46</v>
      </c>
      <c r="I57" s="10">
        <f>ROUND(I55/$J55,3)</f>
        <v>5.2999999999999999E-2</v>
      </c>
      <c r="J57" s="9">
        <v>1</v>
      </c>
      <c r="K57" s="28"/>
      <c r="N57" s="7"/>
    </row>
    <row r="58" spans="2:14" ht="20.100000000000001" customHeight="1" x14ac:dyDescent="0.2">
      <c r="B58" s="27"/>
      <c r="C58" s="26" t="s">
        <v>5</v>
      </c>
      <c r="D58" s="23">
        <f>SUM(D38,D42,D46,D50,D54)</f>
        <v>681920</v>
      </c>
      <c r="E58" s="25">
        <f>SUM(E38,E42,E46,E50,E54)</f>
        <v>1816519</v>
      </c>
      <c r="F58" s="23">
        <f>SUM(F38,F42,F46,F50,F54)</f>
        <v>402926</v>
      </c>
      <c r="G58" s="24">
        <f>SUM(G38,G42,G46,G50,G54)</f>
        <v>3020046</v>
      </c>
      <c r="H58" s="23">
        <f>SUM(H38,H42,H46,H50,H54)</f>
        <v>28296501</v>
      </c>
      <c r="I58" s="23">
        <f>SUM(I38,I42,I46,I50,I54)</f>
        <v>1975363</v>
      </c>
      <c r="J58" s="23">
        <f>SUM(D58:I58)</f>
        <v>36193275</v>
      </c>
      <c r="K58" s="22">
        <f>SUM(K38,K42,K46,K50,K54)</f>
        <v>1</v>
      </c>
      <c r="N58" s="7"/>
    </row>
    <row r="59" spans="2:14" ht="20.100000000000001" customHeight="1" x14ac:dyDescent="0.2">
      <c r="B59" s="21" t="s">
        <v>4</v>
      </c>
      <c r="C59" s="20" t="s">
        <v>3</v>
      </c>
      <c r="D59" s="17">
        <f>SUM(D39+D43+D47+D51+D55)</f>
        <v>660641</v>
      </c>
      <c r="E59" s="19">
        <f>SUM(E39+E43+E47+E51+E55)</f>
        <v>2047454</v>
      </c>
      <c r="F59" s="17">
        <f>SUM(F39+F43+F47+F51+F55)</f>
        <v>616185</v>
      </c>
      <c r="G59" s="18">
        <f>SUM(G39+G43+G47+G51+G55)</f>
        <v>2724850</v>
      </c>
      <c r="H59" s="17">
        <f>SUM(H39+H43+H47+H51+H55)</f>
        <v>29735776</v>
      </c>
      <c r="I59" s="17">
        <f>SUM(I39+I43+I47+I51+I55)</f>
        <v>2656057</v>
      </c>
      <c r="J59" s="17">
        <f>SUM(D59:I59)</f>
        <v>38440963</v>
      </c>
      <c r="K59" s="16">
        <v>1</v>
      </c>
    </row>
    <row r="60" spans="2:14" ht="20.100000000000001" customHeight="1" x14ac:dyDescent="0.2">
      <c r="B60" s="15"/>
      <c r="C60" s="14" t="s">
        <v>2</v>
      </c>
      <c r="D60" s="13">
        <f>((D59/D58)-1)*100</f>
        <v>-3.1204540122008462</v>
      </c>
      <c r="E60" s="13">
        <f>((E59/E58)-1)*100</f>
        <v>12.713051721451851</v>
      </c>
      <c r="F60" s="13">
        <f>((F59/F58)-1)*100</f>
        <v>52.927584717789379</v>
      </c>
      <c r="G60" s="13">
        <f>((G59/G58)-1)*100</f>
        <v>-9.7745531028335275</v>
      </c>
      <c r="H60" s="13">
        <f>((H59/H58)-1)*100</f>
        <v>5.0864062662729914</v>
      </c>
      <c r="I60" s="13">
        <f>((I59/I58)-1)*100</f>
        <v>34.459185476289676</v>
      </c>
      <c r="J60" s="13">
        <f>((J59/J58)-1)*100</f>
        <v>6.2102365701915518</v>
      </c>
      <c r="K60" s="13"/>
    </row>
    <row r="61" spans="2:14" ht="20.100000000000001" customHeight="1" x14ac:dyDescent="0.2">
      <c r="B61" s="12"/>
      <c r="C61" s="11" t="s">
        <v>1</v>
      </c>
      <c r="D61" s="10">
        <f>ROUND(D59/$J59,3)</f>
        <v>1.7000000000000001E-2</v>
      </c>
      <c r="E61" s="10">
        <f>ROUND(E59/$J59,3)</f>
        <v>5.2999999999999999E-2</v>
      </c>
      <c r="F61" s="10">
        <f>ROUND(F59/$J59,3)</f>
        <v>1.6E-2</v>
      </c>
      <c r="G61" s="10">
        <f>ROUND(G59/$J59,3)</f>
        <v>7.0999999999999994E-2</v>
      </c>
      <c r="H61" s="10">
        <f>ROUND(H59/$J59,3)</f>
        <v>0.77400000000000002</v>
      </c>
      <c r="I61" s="10">
        <f>ROUND(I59/$J59,3)</f>
        <v>6.9000000000000006E-2</v>
      </c>
      <c r="J61" s="9">
        <v>1</v>
      </c>
      <c r="K61" s="8"/>
      <c r="N61" s="7"/>
    </row>
    <row r="62" spans="2:14" ht="18.75" customHeight="1" x14ac:dyDescent="0.2">
      <c r="B62" s="6" t="s">
        <v>0</v>
      </c>
      <c r="C62" s="4"/>
      <c r="I62" s="5"/>
    </row>
    <row r="63" spans="2:14" x14ac:dyDescent="0.2">
      <c r="B63" s="4"/>
      <c r="C63" s="4"/>
    </row>
    <row r="64" spans="2:14" x14ac:dyDescent="0.2">
      <c r="B64" s="4"/>
      <c r="C64" s="4"/>
    </row>
  </sheetData>
  <phoneticPr fontId="2"/>
  <pageMargins left="0.59055118110236227" right="0.59055118110236227" top="0.23622047244094491" bottom="0.19685039370078741" header="0.31496062992125984" footer="0.19685039370078741"/>
  <pageSetup paperSize="9" scale="5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表3,4</vt:lpstr>
      <vt:lpstr>'表3,4'!Print_Area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2021-09-01T01:13:38Z</dcterms:created>
  <dcterms:modified xsi:type="dcterms:W3CDTF">2021-09-01T01:14:11Z</dcterms:modified>
</cp:coreProperties>
</file>