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3\60_suishin\01_記録用フォルダ\15_オープンデータ\データの棚卸し\03_データ\観光企画課\各年参考表・結果表\参考表・結果表\"/>
    </mc:Choice>
  </mc:AlternateContent>
  <bookViews>
    <workbookView xWindow="0" yWindow="0" windowWidth="20490" windowHeight="7680"/>
  </bookViews>
  <sheets>
    <sheet name="表7,8" sheetId="1" r:id="rId1"/>
  </sheets>
  <externalReferences>
    <externalReference r:id="rId2"/>
    <externalReference r:id="rId3"/>
  </externalReference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data">#REF!</definedName>
    <definedName name="_xlnm.Print_Area" localSheetId="0">'表7,8'!$A$1:$K$57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D7" i="1"/>
  <c r="E7" i="1"/>
  <c r="F7" i="1"/>
  <c r="F27" i="1" s="1"/>
  <c r="G7" i="1"/>
  <c r="H7" i="1"/>
  <c r="I7" i="1"/>
  <c r="D8" i="1"/>
  <c r="E8" i="1"/>
  <c r="F8" i="1"/>
  <c r="G8" i="1"/>
  <c r="H8" i="1"/>
  <c r="I8" i="1"/>
  <c r="J10" i="1"/>
  <c r="D11" i="1"/>
  <c r="E11" i="1"/>
  <c r="F11" i="1"/>
  <c r="G11" i="1"/>
  <c r="G27" i="1" s="1"/>
  <c r="H11" i="1"/>
  <c r="I11" i="1"/>
  <c r="D12" i="1"/>
  <c r="E12" i="1"/>
  <c r="F12" i="1"/>
  <c r="G12" i="1"/>
  <c r="H12" i="1"/>
  <c r="I12" i="1"/>
  <c r="J14" i="1"/>
  <c r="D15" i="1"/>
  <c r="J15" i="1" s="1"/>
  <c r="E15" i="1"/>
  <c r="F15" i="1"/>
  <c r="G15" i="1"/>
  <c r="H15" i="1"/>
  <c r="H27" i="1" s="1"/>
  <c r="I15" i="1"/>
  <c r="D16" i="1"/>
  <c r="E16" i="1"/>
  <c r="F16" i="1"/>
  <c r="G16" i="1"/>
  <c r="H16" i="1"/>
  <c r="I16" i="1"/>
  <c r="J18" i="1"/>
  <c r="D19" i="1"/>
  <c r="E19" i="1"/>
  <c r="J19" i="1" s="1"/>
  <c r="F19" i="1"/>
  <c r="G19" i="1"/>
  <c r="H19" i="1"/>
  <c r="I19" i="1"/>
  <c r="D20" i="1"/>
  <c r="E20" i="1"/>
  <c r="F20" i="1"/>
  <c r="G20" i="1"/>
  <c r="H20" i="1"/>
  <c r="I20" i="1"/>
  <c r="J22" i="1"/>
  <c r="D23" i="1"/>
  <c r="E23" i="1"/>
  <c r="F23" i="1"/>
  <c r="G23" i="1"/>
  <c r="H23" i="1"/>
  <c r="I23" i="1"/>
  <c r="J23" i="1"/>
  <c r="D24" i="1"/>
  <c r="E24" i="1"/>
  <c r="F24" i="1"/>
  <c r="G24" i="1"/>
  <c r="H24" i="1"/>
  <c r="I24" i="1"/>
  <c r="F25" i="1"/>
  <c r="D26" i="1"/>
  <c r="J26" i="1" s="1"/>
  <c r="E26" i="1"/>
  <c r="F26" i="1"/>
  <c r="G26" i="1"/>
  <c r="H26" i="1"/>
  <c r="I26" i="1"/>
  <c r="E27" i="1"/>
  <c r="E28" i="1" s="1"/>
  <c r="I27" i="1"/>
  <c r="I28" i="1" s="1"/>
  <c r="K28" i="1"/>
  <c r="D39" i="1"/>
  <c r="F39" i="1" s="1"/>
  <c r="E39" i="1"/>
  <c r="H39" i="1"/>
  <c r="H40" i="1" s="1"/>
  <c r="I39" i="1"/>
  <c r="J39" i="1"/>
  <c r="E40" i="1"/>
  <c r="I40" i="1"/>
  <c r="J40" i="1"/>
  <c r="D42" i="1"/>
  <c r="E42" i="1"/>
  <c r="F42" i="1"/>
  <c r="H42" i="1"/>
  <c r="I42" i="1"/>
  <c r="J42" i="1"/>
  <c r="J43" i="1" s="1"/>
  <c r="D43" i="1"/>
  <c r="E43" i="1"/>
  <c r="H43" i="1"/>
  <c r="I43" i="1"/>
  <c r="D45" i="1"/>
  <c r="F45" i="1" s="1"/>
  <c r="E45" i="1"/>
  <c r="H45" i="1"/>
  <c r="H46" i="1" s="1"/>
  <c r="I45" i="1"/>
  <c r="J45" i="1"/>
  <c r="E46" i="1"/>
  <c r="I46" i="1"/>
  <c r="J46" i="1"/>
  <c r="D48" i="1"/>
  <c r="E48" i="1"/>
  <c r="F48" i="1"/>
  <c r="H48" i="1"/>
  <c r="I48" i="1"/>
  <c r="J48" i="1"/>
  <c r="J49" i="1" s="1"/>
  <c r="D49" i="1"/>
  <c r="E49" i="1"/>
  <c r="H49" i="1"/>
  <c r="I49" i="1"/>
  <c r="D51" i="1"/>
  <c r="F51" i="1" s="1"/>
  <c r="E51" i="1"/>
  <c r="E54" i="1" s="1"/>
  <c r="H51" i="1"/>
  <c r="H52" i="1" s="1"/>
  <c r="I51" i="1"/>
  <c r="J51" i="1"/>
  <c r="E52" i="1"/>
  <c r="I52" i="1"/>
  <c r="J52" i="1"/>
  <c r="D53" i="1"/>
  <c r="E53" i="1"/>
  <c r="F53" i="1"/>
  <c r="G53" i="1"/>
  <c r="G55" i="1" s="1"/>
  <c r="H54" i="1"/>
  <c r="I54" i="1"/>
  <c r="J54" i="1"/>
  <c r="H55" i="1"/>
  <c r="I55" i="1"/>
  <c r="J55" i="1"/>
  <c r="H28" i="1" l="1"/>
  <c r="E17" i="1"/>
  <c r="I17" i="1"/>
  <c r="J16" i="1"/>
  <c r="F17" i="1"/>
  <c r="D17" i="1"/>
  <c r="G17" i="1"/>
  <c r="H17" i="1"/>
  <c r="F28" i="1"/>
  <c r="F46" i="1"/>
  <c r="E55" i="1"/>
  <c r="J20" i="1"/>
  <c r="F21" i="1"/>
  <c r="G21" i="1"/>
  <c r="D21" i="1"/>
  <c r="H21" i="1"/>
  <c r="E21" i="1"/>
  <c r="I21" i="1"/>
  <c r="G28" i="1"/>
  <c r="F52" i="1"/>
  <c r="F40" i="1"/>
  <c r="J24" i="1"/>
  <c r="D52" i="1"/>
  <c r="F49" i="1"/>
  <c r="D46" i="1"/>
  <c r="F43" i="1"/>
  <c r="D40" i="1"/>
  <c r="D27" i="1"/>
  <c r="I25" i="1"/>
  <c r="E25" i="1"/>
  <c r="J11" i="1"/>
  <c r="J7" i="1"/>
  <c r="D54" i="1"/>
  <c r="H25" i="1"/>
  <c r="D25" i="1"/>
  <c r="G25" i="1"/>
  <c r="F54" i="1" l="1"/>
  <c r="D56" i="1"/>
  <c r="D55" i="1"/>
  <c r="G9" i="1"/>
  <c r="D9" i="1"/>
  <c r="H9" i="1"/>
  <c r="F9" i="1"/>
  <c r="E9" i="1"/>
  <c r="I9" i="1"/>
  <c r="J8" i="1"/>
  <c r="J27" i="1"/>
  <c r="D28" i="1"/>
  <c r="D13" i="1"/>
  <c r="H13" i="1"/>
  <c r="E13" i="1"/>
  <c r="I13" i="1"/>
  <c r="K11" i="1"/>
  <c r="K12" i="1" s="1"/>
  <c r="J12" i="1"/>
  <c r="F13" i="1"/>
  <c r="G13" i="1"/>
  <c r="J28" i="1" l="1"/>
  <c r="K23" i="1"/>
  <c r="K24" i="1" s="1"/>
  <c r="K15" i="1"/>
  <c r="K16" i="1" s="1"/>
  <c r="F29" i="1"/>
  <c r="K19" i="1"/>
  <c r="K20" i="1" s="1"/>
  <c r="H29" i="1"/>
  <c r="G29" i="1"/>
  <c r="I29" i="1"/>
  <c r="E29" i="1"/>
  <c r="K7" i="1"/>
  <c r="K8" i="1" s="1"/>
  <c r="D29" i="1"/>
  <c r="F55" i="1"/>
  <c r="G39" i="1"/>
  <c r="G40" i="1" s="1"/>
  <c r="E56" i="1"/>
  <c r="G51" i="1"/>
  <c r="G52" i="1" s="1"/>
  <c r="G45" i="1"/>
  <c r="G46" i="1" s="1"/>
  <c r="G48" i="1"/>
  <c r="G49" i="1" s="1"/>
  <c r="G42" i="1"/>
  <c r="G43" i="1" s="1"/>
</calcChain>
</file>

<file path=xl/sharedStrings.xml><?xml version="1.0" encoding="utf-8"?>
<sst xmlns="http://schemas.openxmlformats.org/spreadsheetml/2006/main" count="83" uniqueCount="33">
  <si>
    <t>※四捨五入のため構成比の合計が100%にならない場合がある。</t>
    <rPh sb="1" eb="5">
      <t>シシャゴニュウ</t>
    </rPh>
    <rPh sb="8" eb="11">
      <t>コウセイヒ</t>
    </rPh>
    <rPh sb="12" eb="14">
      <t>ゴウケイ</t>
    </rPh>
    <rPh sb="24" eb="26">
      <t>バアイ</t>
    </rPh>
    <phoneticPr fontId="2"/>
  </si>
  <si>
    <t>（構成比）</t>
    <rPh sb="1" eb="4">
      <t>コウセイヒ</t>
    </rPh>
    <phoneticPr fontId="2"/>
  </si>
  <si>
    <t>対前年比</t>
    <rPh sb="0" eb="1">
      <t>タイ</t>
    </rPh>
    <rPh sb="1" eb="4">
      <t>ゼンネンヒ</t>
    </rPh>
    <phoneticPr fontId="2"/>
  </si>
  <si>
    <t>Ｈ２５年</t>
    <rPh sb="3" eb="4">
      <t>ネン</t>
    </rPh>
    <phoneticPr fontId="2"/>
  </si>
  <si>
    <t>県　　計</t>
  </si>
  <si>
    <t>Ｈ２４年</t>
    <rPh sb="3" eb="4">
      <t>ネン</t>
    </rPh>
    <phoneticPr fontId="2"/>
  </si>
  <si>
    <t>飛　　騨</t>
  </si>
  <si>
    <t>東　　濃</t>
  </si>
  <si>
    <t>中　　濃</t>
  </si>
  <si>
    <t>西　　濃</t>
  </si>
  <si>
    <t>岐　　阜</t>
  </si>
  <si>
    <t>計</t>
  </si>
  <si>
    <t>宿　　　泊</t>
  </si>
  <si>
    <t>日　帰　り</t>
  </si>
  <si>
    <t>（圏域別構成比）</t>
    <rPh sb="1" eb="3">
      <t>ケンイキ</t>
    </rPh>
    <rPh sb="3" eb="4">
      <t>ベツ</t>
    </rPh>
    <rPh sb="4" eb="7">
      <t>コウセイヒ</t>
    </rPh>
    <phoneticPr fontId="2"/>
  </si>
  <si>
    <t>圏　域</t>
  </si>
  <si>
    <t>　１　人　当　た　り　消　費　額</t>
    <phoneticPr fontId="2"/>
  </si>
  <si>
    <t xml:space="preserve"> 消　　費　　額</t>
  </si>
  <si>
    <t>区　分</t>
  </si>
  <si>
    <t>単位：円</t>
    <phoneticPr fontId="2"/>
  </si>
  <si>
    <t>表－８　圏域別・観光消費額</t>
    <phoneticPr fontId="2"/>
  </si>
  <si>
    <t>（観光地分類別構成比）</t>
    <rPh sb="1" eb="4">
      <t>カンコウチ</t>
    </rPh>
    <rPh sb="4" eb="6">
      <t>ブンルイ</t>
    </rPh>
    <rPh sb="6" eb="7">
      <t>ベツ</t>
    </rPh>
    <rPh sb="7" eb="10">
      <t>コウセイヒ</t>
    </rPh>
    <phoneticPr fontId="2"/>
  </si>
  <si>
    <t>（買物・食等）</t>
    <rPh sb="1" eb="3">
      <t>カイモノ</t>
    </rPh>
    <rPh sb="4" eb="5">
      <t>ショク</t>
    </rPh>
    <rPh sb="5" eb="6">
      <t>トウ</t>
    </rPh>
    <phoneticPr fontId="2"/>
  </si>
  <si>
    <t>圏　域</t>
    <rPh sb="0" eb="1">
      <t>ケン</t>
    </rPh>
    <rPh sb="2" eb="3">
      <t>イキ</t>
    </rPh>
    <phoneticPr fontId="2"/>
  </si>
  <si>
    <t>道の駅等</t>
    <rPh sb="0" eb="1">
      <t>ミチ</t>
    </rPh>
    <rPh sb="2" eb="3">
      <t>エキ</t>
    </rPh>
    <rPh sb="3" eb="4">
      <t>トウ</t>
    </rPh>
    <phoneticPr fontId="2"/>
  </si>
  <si>
    <t>都市型観光</t>
    <rPh sb="0" eb="3">
      <t>トシガタ</t>
    </rPh>
    <rPh sb="3" eb="5">
      <t>カンコウ</t>
    </rPh>
    <phoneticPr fontId="2"/>
  </si>
  <si>
    <t>ｽﾎﾟｰﾂ･ﾚｸﾘｴｰｼｮﾝ</t>
    <phoneticPr fontId="2"/>
  </si>
  <si>
    <t>温泉・健康</t>
    <rPh sb="0" eb="2">
      <t>オンセン</t>
    </rPh>
    <rPh sb="3" eb="5">
      <t>ケンコウ</t>
    </rPh>
    <phoneticPr fontId="2"/>
  </si>
  <si>
    <t>歴史・文化</t>
    <rPh sb="3" eb="5">
      <t>ブンカ</t>
    </rPh>
    <phoneticPr fontId="2"/>
  </si>
  <si>
    <t>自　　　　然</t>
  </si>
  <si>
    <t>区　分</t>
    <rPh sb="0" eb="1">
      <t>ク</t>
    </rPh>
    <rPh sb="2" eb="3">
      <t>ブン</t>
    </rPh>
    <phoneticPr fontId="2"/>
  </si>
  <si>
    <t>単位：人</t>
    <phoneticPr fontId="2"/>
  </si>
  <si>
    <t>表－７　圏域別・観光地分類別観光入込客数（実人数）</t>
    <rPh sb="16" eb="18">
      <t>イリコミ</t>
    </rPh>
    <rPh sb="21" eb="22">
      <t>ジツ</t>
    </rPh>
    <rPh sb="22" eb="24">
      <t>ニンズウ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</si>
</sst>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.0;&quot;△&quot;#,##0.0"/>
    <numFmt numFmtId="178" formatCode="#,##0;&quot;△&quot;#,##0"/>
  </numFmts>
  <fonts count="14" x14ac:knownFonts="1">
    <font>
      <sz val="9.5500000000000007"/>
      <color indexed="8"/>
      <name val="ＭＳ 明朝"/>
      <family val="1"/>
      <charset val="128"/>
    </font>
    <font>
      <sz val="9.5500000000000007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76" fontId="4" fillId="0" borderId="0" xfId="2" applyNumberFormat="1" applyFont="1" applyBorder="1"/>
    <xf numFmtId="0" fontId="5" fillId="0" borderId="0" xfId="0" applyFont="1"/>
    <xf numFmtId="177" fontId="6" fillId="0" borderId="0" xfId="0" applyNumberFormat="1" applyFont="1" applyBorder="1"/>
    <xf numFmtId="0" fontId="1" fillId="0" borderId="1" xfId="0" applyFont="1" applyBorder="1"/>
    <xf numFmtId="176" fontId="6" fillId="0" borderId="2" xfId="2" applyNumberFormat="1" applyFont="1" applyBorder="1"/>
    <xf numFmtId="0" fontId="7" fillId="0" borderId="2" xfId="0" applyFont="1" applyBorder="1" applyAlignment="1">
      <alignment horizontal="center"/>
    </xf>
    <xf numFmtId="0" fontId="1" fillId="0" borderId="3" xfId="0" applyFont="1" applyBorder="1"/>
    <xf numFmtId="177" fontId="6" fillId="0" borderId="2" xfId="0" applyNumberFormat="1" applyFont="1" applyBorder="1"/>
    <xf numFmtId="177" fontId="6" fillId="0" borderId="4" xfId="0" applyNumberFormat="1" applyFont="1" applyBorder="1"/>
    <xf numFmtId="177" fontId="6" fillId="0" borderId="2" xfId="0" applyNumberFormat="1" applyFont="1" applyBorder="1" applyAlignment="1">
      <alignment horizontal="right"/>
    </xf>
    <xf numFmtId="177" fontId="6" fillId="0" borderId="5" xfId="0" applyNumberFormat="1" applyFont="1" applyBorder="1"/>
    <xf numFmtId="177" fontId="6" fillId="0" borderId="6" xfId="0" applyNumberFormat="1" applyFont="1" applyBorder="1"/>
    <xf numFmtId="177" fontId="6" fillId="0" borderId="7" xfId="0" applyNumberFormat="1" applyFont="1" applyBorder="1"/>
    <xf numFmtId="0" fontId="6" fillId="0" borderId="6" xfId="0" applyFont="1" applyBorder="1" applyAlignment="1">
      <alignment horizontal="center"/>
    </xf>
    <xf numFmtId="0" fontId="8" fillId="0" borderId="8" xfId="0" applyFont="1" applyBorder="1"/>
    <xf numFmtId="0" fontId="9" fillId="0" borderId="0" xfId="0" applyFont="1"/>
    <xf numFmtId="178" fontId="10" fillId="0" borderId="9" xfId="0" applyNumberFormat="1" applyFont="1" applyBorder="1"/>
    <xf numFmtId="178" fontId="10" fillId="0" borderId="0" xfId="0" applyNumberFormat="1" applyFont="1" applyBorder="1"/>
    <xf numFmtId="176" fontId="10" fillId="0" borderId="9" xfId="2" applyNumberFormat="1" applyFont="1" applyBorder="1"/>
    <xf numFmtId="178" fontId="10" fillId="0" borderId="10" xfId="0" applyNumberFormat="1" applyFont="1" applyBorder="1"/>
    <xf numFmtId="0" fontId="8" fillId="0" borderId="9" xfId="0" applyFont="1" applyFill="1" applyBorder="1" applyAlignment="1">
      <alignment horizontal="center" shrinkToFit="1"/>
    </xf>
    <xf numFmtId="0" fontId="8" fillId="0" borderId="11" xfId="0" applyFont="1" applyBorder="1" applyAlignment="1">
      <alignment horizontal="center"/>
    </xf>
    <xf numFmtId="178" fontId="6" fillId="0" borderId="12" xfId="0" applyNumberFormat="1" applyFont="1" applyBorder="1"/>
    <xf numFmtId="178" fontId="6" fillId="0" borderId="13" xfId="0" applyNumberFormat="1" applyFont="1" applyBorder="1"/>
    <xf numFmtId="176" fontId="8" fillId="0" borderId="12" xfId="2" applyNumberFormat="1" applyFont="1" applyBorder="1"/>
    <xf numFmtId="178" fontId="6" fillId="0" borderId="10" xfId="0" applyNumberFormat="1" applyFont="1" applyBorder="1"/>
    <xf numFmtId="178" fontId="6" fillId="0" borderId="9" xfId="0" applyNumberFormat="1" applyFont="1" applyBorder="1"/>
    <xf numFmtId="178" fontId="6" fillId="0" borderId="0" xfId="0" applyNumberFormat="1" applyFont="1" applyBorder="1"/>
    <xf numFmtId="0" fontId="6" fillId="0" borderId="12" xfId="0" applyFont="1" applyBorder="1" applyAlignment="1">
      <alignment horizontal="center" shrinkToFit="1"/>
    </xf>
    <xf numFmtId="0" fontId="8" fillId="0" borderId="11" xfId="0" applyFont="1" applyBorder="1"/>
    <xf numFmtId="0" fontId="6" fillId="0" borderId="2" xfId="0" applyFont="1" applyBorder="1" applyAlignment="1">
      <alignment horizontal="center"/>
    </xf>
    <xf numFmtId="0" fontId="8" fillId="0" borderId="3" xfId="0" applyFont="1" applyBorder="1"/>
    <xf numFmtId="178" fontId="6" fillId="0" borderId="14" xfId="0" applyNumberFormat="1" applyFont="1" applyBorder="1"/>
    <xf numFmtId="0" fontId="8" fillId="0" borderId="15" xfId="0" applyFont="1" applyBorder="1"/>
    <xf numFmtId="176" fontId="8" fillId="0" borderId="9" xfId="2" applyNumberFormat="1" applyFont="1" applyBorder="1"/>
    <xf numFmtId="0" fontId="11" fillId="0" borderId="0" xfId="0" applyFont="1"/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6" xfId="0" applyFont="1" applyBorder="1"/>
    <xf numFmtId="0" fontId="8" fillId="0" borderId="3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9" xfId="0" applyFont="1" applyBorder="1"/>
    <xf numFmtId="0" fontId="1" fillId="0" borderId="4" xfId="0" applyFont="1" applyBorder="1" applyAlignment="1">
      <alignment horizontal="center" vertical="center"/>
    </xf>
    <xf numFmtId="0" fontId="8" fillId="0" borderId="4" xfId="0" applyFont="1" applyBorder="1"/>
    <xf numFmtId="0" fontId="8" fillId="0" borderId="10" xfId="0" applyFont="1" applyBorder="1"/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" fillId="0" borderId="12" xfId="0" applyFont="1" applyBorder="1"/>
    <xf numFmtId="0" fontId="8" fillId="0" borderId="14" xfId="0" applyFont="1" applyBorder="1"/>
    <xf numFmtId="3" fontId="8" fillId="0" borderId="13" xfId="0" applyNumberFormat="1" applyFont="1" applyBorder="1"/>
    <xf numFmtId="0" fontId="8" fillId="0" borderId="14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12" fillId="0" borderId="0" xfId="0" applyFont="1"/>
    <xf numFmtId="0" fontId="5" fillId="0" borderId="0" xfId="0" applyFont="1" applyBorder="1"/>
    <xf numFmtId="38" fontId="8" fillId="0" borderId="0" xfId="0" applyNumberFormat="1" applyFont="1" applyBorder="1" applyAlignment="1">
      <alignment horizontal="center"/>
    </xf>
    <xf numFmtId="176" fontId="8" fillId="0" borderId="0" xfId="2" applyNumberFormat="1" applyFont="1" applyBorder="1"/>
    <xf numFmtId="0" fontId="13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176" fontId="6" fillId="0" borderId="17" xfId="2" applyNumberFormat="1" applyFont="1" applyBorder="1"/>
    <xf numFmtId="176" fontId="6" fillId="0" borderId="18" xfId="2" applyNumberFormat="1" applyFont="1" applyBorder="1"/>
    <xf numFmtId="0" fontId="13" fillId="0" borderId="17" xfId="0" applyFont="1" applyBorder="1" applyAlignment="1">
      <alignment horizontal="center"/>
    </xf>
    <xf numFmtId="0" fontId="13" fillId="0" borderId="2" xfId="0" applyFont="1" applyBorder="1" applyAlignment="1">
      <alignment vertical="center"/>
    </xf>
    <xf numFmtId="177" fontId="6" fillId="0" borderId="9" xfId="0" applyNumberFormat="1" applyFont="1" applyFill="1" applyBorder="1" applyAlignment="1">
      <alignment horizontal="right"/>
    </xf>
    <xf numFmtId="0" fontId="6" fillId="0" borderId="9" xfId="0" applyFont="1" applyBorder="1" applyAlignment="1">
      <alignment horizontal="center"/>
    </xf>
    <xf numFmtId="176" fontId="10" fillId="0" borderId="9" xfId="2" applyNumberFormat="1" applyFont="1" applyBorder="1" applyAlignment="1">
      <alignment horizontal="right"/>
    </xf>
    <xf numFmtId="178" fontId="10" fillId="0" borderId="11" xfId="0" applyNumberFormat="1" applyFont="1" applyBorder="1"/>
    <xf numFmtId="176" fontId="6" fillId="0" borderId="12" xfId="2" applyNumberFormat="1" applyFont="1" applyBorder="1" applyAlignment="1">
      <alignment horizontal="right"/>
    </xf>
    <xf numFmtId="38" fontId="6" fillId="0" borderId="12" xfId="1" applyFont="1" applyBorder="1"/>
    <xf numFmtId="178" fontId="6" fillId="0" borderId="15" xfId="0" applyNumberFormat="1" applyFont="1" applyBorder="1"/>
    <xf numFmtId="0" fontId="6" fillId="0" borderId="19" xfId="0" applyFont="1" applyBorder="1" applyAlignment="1">
      <alignment horizontal="center"/>
    </xf>
    <xf numFmtId="0" fontId="8" fillId="0" borderId="9" xfId="0" applyFont="1" applyBorder="1"/>
    <xf numFmtId="176" fontId="8" fillId="0" borderId="20" xfId="2" applyNumberFormat="1" applyFont="1" applyBorder="1" applyAlignment="1">
      <alignment horizontal="right"/>
    </xf>
    <xf numFmtId="38" fontId="8" fillId="0" borderId="12" xfId="1" applyFont="1" applyBorder="1"/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right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144093</xdr:colOff>
      <xdr:row>30</xdr:row>
      <xdr:rowOff>174626</xdr:rowOff>
    </xdr:from>
    <xdr:ext cx="309059" cy="444500"/>
    <xdr:sp macro="" textlink="">
      <xdr:nvSpPr>
        <xdr:cNvPr id="2" name="テキスト ボックス 1"/>
        <xdr:cNvSpPr txBox="1"/>
      </xdr:nvSpPr>
      <xdr:spPr>
        <a:xfrm rot="5400000">
          <a:off x="76373" y="4795296"/>
          <a:ext cx="444500" cy="30905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300"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endParaRPr kumimoji="1" lang="ja-JP" altLang="en-US" sz="13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&#35251;&#20809;&#32113;&#35336;/H25/&#9733;&#9733;&#9733;&#65298;&#65301;&#24180;&#20998;&#38598;&#35336;/&#65320;&#65298;&#65301;&#24180;&#23696;&#38428;&#30476;&#35251;&#20809;&#20837;&#36796;&#23458;&#32113;&#35336;&#35519;&#26619;&#38598;&#35336;/&#65288;&#22806;&#22269;&#20154;&#36861;&#21152;&#12539;&#26085;&#24112;&#12426;&#12394;&#12375;&#65289;&#9733;&#65320;&#65298;&#65301;&#24180;&#23696;&#38428;&#30476;&#35251;&#20809;&#20837;&#36796;&#23458;&#32113;&#35336;&#35519;&#26619;&#38598;&#35336;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1301672\f\20&#35251;&#20809;&#20225;&#30011;&#25285;&#24403;\&#9734;&#39640;&#27211;\&#35251;&#20809;&#32113;&#35336;\H24\&#9733;&#9733;&#9733;&#65320;&#65298;&#65300;&#24180;&#20998;&#38598;&#35336;\H22&#24180;4-6&#26376;&#26032;&#22522;&#28310;&#12395;&#12424;&#12427;&#38598;&#35336;&#65288;&#25903;&#25588;&#12484;&#12540;&#12523;&#65289;\&#9733;&#25512;&#35336;&#25903;&#25588;&#12484;&#12540;&#12523;&#12304;&#22235;&#21322;&#26399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1,2"/>
      <sheetName val="表3,4"/>
      <sheetName val="表5,6"/>
      <sheetName val="表7,8"/>
      <sheetName val="(表9＆表11)"/>
      <sheetName val="（訪問地点数・宿泊数）"/>
      <sheetName val="(表9月別)"/>
      <sheetName val="表9"/>
      <sheetName val="表10"/>
      <sheetName val="(表11月別)"/>
      <sheetName val="表11"/>
      <sheetName val="表12"/>
      <sheetName val="表13"/>
      <sheetName val="①日帰り"/>
      <sheetName val="②宿泊"/>
      <sheetName val="③四半期別"/>
      <sheetName val="④居住地"/>
      <sheetName val="⑤男女年齢"/>
      <sheetName val="⑥利用交通"/>
      <sheetName val="⑦同行者人数"/>
      <sheetName val="⑧同行者別"/>
      <sheetName val="⑨観光地分類別"/>
      <sheetName val="⑩消費額(1)"/>
      <sheetName val="⑪消費額(2)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D6">
            <v>7503</v>
          </cell>
        </row>
      </sheetData>
      <sheetData sheetId="7"/>
      <sheetData sheetId="8"/>
      <sheetData sheetId="9">
        <row r="6">
          <cell r="D6">
            <v>0</v>
          </cell>
        </row>
      </sheetData>
      <sheetData sheetId="10"/>
      <sheetData sheetId="11"/>
      <sheetData sheetId="12"/>
      <sheetData sheetId="13"/>
      <sheetData sheetId="14">
        <row r="65">
          <cell r="B65">
            <v>12.316439799999999</v>
          </cell>
        </row>
      </sheetData>
      <sheetData sheetId="15">
        <row r="43">
          <cell r="B43">
            <v>1361146</v>
          </cell>
        </row>
      </sheetData>
      <sheetData sheetId="16">
        <row r="44">
          <cell r="C44">
            <v>4070465</v>
          </cell>
        </row>
      </sheetData>
      <sheetData sheetId="17">
        <row r="44">
          <cell r="C44">
            <v>4407264</v>
          </cell>
        </row>
      </sheetData>
      <sheetData sheetId="18">
        <row r="44">
          <cell r="C44">
            <v>143801</v>
          </cell>
        </row>
      </sheetData>
      <sheetData sheetId="19">
        <row r="44">
          <cell r="C44">
            <v>647281</v>
          </cell>
        </row>
      </sheetData>
      <sheetData sheetId="20">
        <row r="44">
          <cell r="C44">
            <v>129470</v>
          </cell>
        </row>
      </sheetData>
      <sheetData sheetId="21">
        <row r="44">
          <cell r="C44">
            <v>261182</v>
          </cell>
          <cell r="D44">
            <v>1940419</v>
          </cell>
          <cell r="E44">
            <v>388320</v>
          </cell>
          <cell r="F44">
            <v>1635630</v>
          </cell>
          <cell r="G44">
            <v>451406</v>
          </cell>
          <cell r="H44">
            <v>3228835</v>
          </cell>
        </row>
        <row r="45">
          <cell r="C45">
            <v>308849</v>
          </cell>
          <cell r="D45">
            <v>2621347</v>
          </cell>
          <cell r="E45">
            <v>1152251</v>
          </cell>
          <cell r="F45">
            <v>1860355</v>
          </cell>
          <cell r="G45">
            <v>220665</v>
          </cell>
          <cell r="H45">
            <v>1239048</v>
          </cell>
        </row>
        <row r="46">
          <cell r="C46">
            <v>327554</v>
          </cell>
          <cell r="D46">
            <v>846478</v>
          </cell>
          <cell r="E46">
            <v>1417368</v>
          </cell>
          <cell r="F46">
            <v>2965379</v>
          </cell>
          <cell r="G46">
            <v>777714</v>
          </cell>
          <cell r="H46">
            <v>2030312</v>
          </cell>
        </row>
        <row r="47">
          <cell r="C47">
            <v>489157</v>
          </cell>
          <cell r="D47">
            <v>1310470</v>
          </cell>
          <cell r="E47">
            <v>399837</v>
          </cell>
          <cell r="F47">
            <v>854009</v>
          </cell>
          <cell r="G47">
            <v>3702221</v>
          </cell>
          <cell r="H47">
            <v>2119807</v>
          </cell>
        </row>
        <row r="48">
          <cell r="C48">
            <v>460596</v>
          </cell>
          <cell r="D48">
            <v>2545746</v>
          </cell>
          <cell r="E48">
            <v>1395046</v>
          </cell>
          <cell r="F48">
            <v>489566</v>
          </cell>
          <cell r="G48">
            <v>131007</v>
          </cell>
          <cell r="H48">
            <v>870389</v>
          </cell>
        </row>
      </sheetData>
      <sheetData sheetId="22">
        <row r="95">
          <cell r="C95">
            <v>22548200931</v>
          </cell>
          <cell r="D95">
            <v>25369385552</v>
          </cell>
        </row>
        <row r="96">
          <cell r="C96">
            <v>16523298686</v>
          </cell>
          <cell r="D96">
            <v>8513850916</v>
          </cell>
        </row>
        <row r="97">
          <cell r="C97">
            <v>30139843270</v>
          </cell>
          <cell r="D97">
            <v>7347935038</v>
          </cell>
        </row>
        <row r="98">
          <cell r="C98">
            <v>35842901087</v>
          </cell>
          <cell r="D98">
            <v>10069496939</v>
          </cell>
        </row>
        <row r="99">
          <cell r="C99">
            <v>20225989858</v>
          </cell>
          <cell r="D99">
            <v>89296013401</v>
          </cell>
        </row>
        <row r="115">
          <cell r="C115">
            <v>3312</v>
          </cell>
          <cell r="D115">
            <v>23103</v>
          </cell>
          <cell r="E115">
            <v>6061</v>
          </cell>
        </row>
        <row r="116">
          <cell r="C116">
            <v>2365</v>
          </cell>
          <cell r="D116">
            <v>20528</v>
          </cell>
          <cell r="E116">
            <v>3382</v>
          </cell>
        </row>
        <row r="117">
          <cell r="C117">
            <v>3733</v>
          </cell>
          <cell r="D117">
            <v>25327</v>
          </cell>
          <cell r="E117">
            <v>4482</v>
          </cell>
        </row>
        <row r="118">
          <cell r="C118">
            <v>4285</v>
          </cell>
          <cell r="D118">
            <v>19744</v>
          </cell>
          <cell r="E118">
            <v>5173</v>
          </cell>
        </row>
        <row r="119">
          <cell r="C119">
            <v>6964</v>
          </cell>
          <cell r="D119">
            <v>29884</v>
          </cell>
          <cell r="E119">
            <v>18587</v>
          </cell>
        </row>
        <row r="120">
          <cell r="C120">
            <v>3780</v>
          </cell>
          <cell r="D120">
            <v>26522</v>
          </cell>
          <cell r="E120">
            <v>6916</v>
          </cell>
        </row>
      </sheetData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_前提"/>
      <sheetName val="入力_名簿"/>
      <sheetName val="入力_調査票"/>
      <sheetName val="構成率"/>
      <sheetName val="構成率・パック県外除く"/>
      <sheetName val="訪問地点数"/>
      <sheetName val="平均宿泊施設数"/>
      <sheetName val="実家・キャンプ場等利用補正係数"/>
      <sheetName val="消費額"/>
      <sheetName val="出力_統計量"/>
      <sheetName val="出力_共有様式"/>
      <sheetName val="work対象月"/>
      <sheetName val="work調査地点"/>
      <sheetName val="work名簿"/>
      <sheetName val="work調査票"/>
      <sheetName val="拡大係数"/>
      <sheetName val="宿泊客数"/>
      <sheetName val="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8"/>
  <sheetViews>
    <sheetView tabSelected="1" view="pageBreakPreview" zoomScale="60" zoomScaleNormal="75" workbookViewId="0">
      <selection activeCell="E71" sqref="E71"/>
    </sheetView>
  </sheetViews>
  <sheetFormatPr defaultRowHeight="12" x14ac:dyDescent="0.15"/>
  <cols>
    <col min="1" max="1" width="9.140625" style="1"/>
    <col min="2" max="2" width="20.140625" style="1" customWidth="1"/>
    <col min="3" max="6" width="23.5703125" style="1" customWidth="1"/>
    <col min="7" max="9" width="22" style="1" customWidth="1"/>
    <col min="10" max="11" width="21.85546875" style="1" customWidth="1"/>
    <col min="12" max="16384" width="9.140625" style="1"/>
  </cols>
  <sheetData>
    <row r="1" spans="2:11" ht="20.100000000000001" customHeight="1" x14ac:dyDescent="0.2">
      <c r="B1" s="61" t="s">
        <v>32</v>
      </c>
      <c r="C1" s="4"/>
      <c r="D1" s="4"/>
      <c r="E1" s="4"/>
      <c r="F1" s="4"/>
      <c r="G1" s="4"/>
      <c r="H1" s="4"/>
      <c r="I1" s="4"/>
      <c r="J1" s="4"/>
      <c r="K1" s="4"/>
    </row>
    <row r="2" spans="2:11" ht="20.100000000000001" customHeight="1" x14ac:dyDescent="0.2">
      <c r="B2" s="38"/>
      <c r="C2" s="38"/>
      <c r="D2" s="38"/>
      <c r="E2" s="38"/>
      <c r="F2" s="38"/>
      <c r="G2" s="38"/>
      <c r="H2" s="38"/>
      <c r="I2" s="38"/>
      <c r="J2" s="60"/>
      <c r="K2" s="60" t="s">
        <v>31</v>
      </c>
    </row>
    <row r="3" spans="2:11" ht="20.100000000000001" customHeight="1" x14ac:dyDescent="0.2">
      <c r="B3" s="90" t="s">
        <v>30</v>
      </c>
      <c r="C3" s="90"/>
      <c r="D3" s="39"/>
      <c r="E3" s="89"/>
      <c r="F3" s="39"/>
      <c r="G3" s="88"/>
      <c r="H3" s="39"/>
      <c r="I3" s="87"/>
      <c r="J3" s="39"/>
      <c r="K3" s="39"/>
    </row>
    <row r="4" spans="2:11" ht="20.100000000000001" customHeight="1" x14ac:dyDescent="0.2">
      <c r="B4" s="32"/>
      <c r="C4" s="32"/>
      <c r="D4" s="41" t="s">
        <v>29</v>
      </c>
      <c r="E4" s="40" t="s">
        <v>28</v>
      </c>
      <c r="F4" s="41" t="s">
        <v>27</v>
      </c>
      <c r="G4" s="85" t="s">
        <v>26</v>
      </c>
      <c r="H4" s="41" t="s">
        <v>25</v>
      </c>
      <c r="I4" s="24" t="s">
        <v>24</v>
      </c>
      <c r="J4" s="41" t="s">
        <v>11</v>
      </c>
      <c r="K4" s="86" t="s">
        <v>14</v>
      </c>
    </row>
    <row r="5" spans="2:11" ht="20.100000000000001" customHeight="1" x14ac:dyDescent="0.2">
      <c r="B5" s="32" t="s">
        <v>23</v>
      </c>
      <c r="C5" s="32"/>
      <c r="D5" s="41"/>
      <c r="E5" s="40"/>
      <c r="F5" s="41"/>
      <c r="G5" s="85"/>
      <c r="H5" s="84" t="s">
        <v>22</v>
      </c>
      <c r="I5" s="83"/>
      <c r="J5" s="41"/>
      <c r="K5" s="82"/>
    </row>
    <row r="6" spans="2:11" ht="20.100000000000001" customHeight="1" x14ac:dyDescent="0.2">
      <c r="B6" s="36"/>
      <c r="C6" s="31" t="s">
        <v>5</v>
      </c>
      <c r="D6" s="25">
        <v>245935</v>
      </c>
      <c r="E6" s="26">
        <v>1676650</v>
      </c>
      <c r="F6" s="25">
        <v>355952</v>
      </c>
      <c r="G6" s="25">
        <v>1344956</v>
      </c>
      <c r="H6" s="25">
        <v>409575</v>
      </c>
      <c r="I6" s="77">
        <v>2924343</v>
      </c>
      <c r="J6" s="81">
        <f>SUM(D6:I6)</f>
        <v>6957411</v>
      </c>
      <c r="K6" s="80">
        <v>0.192</v>
      </c>
    </row>
    <row r="7" spans="2:11" ht="20.100000000000001" customHeight="1" x14ac:dyDescent="0.2">
      <c r="B7" s="24" t="s">
        <v>10</v>
      </c>
      <c r="C7" s="23" t="s">
        <v>3</v>
      </c>
      <c r="D7" s="19">
        <f>[1]⑨観光地分類別!C44</f>
        <v>261182</v>
      </c>
      <c r="E7" s="19">
        <f>[1]⑨観光地分類別!D44</f>
        <v>1940419</v>
      </c>
      <c r="F7" s="19">
        <f>[1]⑨観光地分類別!E44</f>
        <v>388320</v>
      </c>
      <c r="G7" s="19">
        <f>[1]⑨観光地分類別!F44</f>
        <v>1635630</v>
      </c>
      <c r="H7" s="19">
        <f>[1]⑨観光地分類別!G44</f>
        <v>451406</v>
      </c>
      <c r="I7" s="74">
        <f>[1]⑨観光地分類別!H44</f>
        <v>3228835</v>
      </c>
      <c r="J7" s="19">
        <f>SUM(D7:I7)</f>
        <v>7905792</v>
      </c>
      <c r="K7" s="73">
        <f>ROUND(J7/J$27,3)</f>
        <v>0.20599999999999999</v>
      </c>
    </row>
    <row r="8" spans="2:11" ht="20.100000000000001" customHeight="1" x14ac:dyDescent="0.2">
      <c r="B8" s="79"/>
      <c r="C8" s="72" t="s">
        <v>2</v>
      </c>
      <c r="D8" s="14">
        <f>((D7/D6)-1)*100</f>
        <v>6.1996055868420497</v>
      </c>
      <c r="E8" s="13">
        <f>((E7/E6)-1)*100</f>
        <v>15.731905883756303</v>
      </c>
      <c r="F8" s="13">
        <f>((F7/F6)-1)*100</f>
        <v>9.0933609025936057</v>
      </c>
      <c r="G8" s="14">
        <f>((G7/G6)-1)*100</f>
        <v>21.612156828922281</v>
      </c>
      <c r="H8" s="13">
        <f>((H7/H6)-1)*100</f>
        <v>10.2132698528963</v>
      </c>
      <c r="I8" s="15">
        <f>((I7/I6)-1)*100</f>
        <v>10.412321673620362</v>
      </c>
      <c r="J8" s="14">
        <f>((J7/J6)-1)*100</f>
        <v>13.631234377270518</v>
      </c>
      <c r="K8" s="71">
        <f>((K7/K6)-1)*100</f>
        <v>7.2916666666666519</v>
      </c>
    </row>
    <row r="9" spans="2:11" ht="20.100000000000001" customHeight="1" x14ac:dyDescent="0.2">
      <c r="B9" s="70"/>
      <c r="C9" s="69" t="s">
        <v>21</v>
      </c>
      <c r="D9" s="67">
        <f>ROUND(D7/$J7,3)</f>
        <v>3.3000000000000002E-2</v>
      </c>
      <c r="E9" s="67">
        <f>ROUND(E7/$J7,3)</f>
        <v>0.245</v>
      </c>
      <c r="F9" s="67">
        <f>ROUND(F7/$J7,3)</f>
        <v>4.9000000000000002E-2</v>
      </c>
      <c r="G9" s="67">
        <f>ROUND(G7/$J7,3)</f>
        <v>0.20699999999999999</v>
      </c>
      <c r="H9" s="67">
        <f>ROUND(H7/$J7,3)</f>
        <v>5.7000000000000002E-2</v>
      </c>
      <c r="I9" s="68">
        <f>ROUND(I7/$J7,3)</f>
        <v>0.40799999999999997</v>
      </c>
      <c r="J9" s="67">
        <v>1</v>
      </c>
      <c r="K9" s="66"/>
    </row>
    <row r="10" spans="2:11" ht="20.100000000000001" customHeight="1" x14ac:dyDescent="0.2">
      <c r="B10" s="32"/>
      <c r="C10" s="31" t="s">
        <v>5</v>
      </c>
      <c r="D10" s="25">
        <v>289969</v>
      </c>
      <c r="E10" s="26">
        <v>2434537</v>
      </c>
      <c r="F10" s="25">
        <v>1049732</v>
      </c>
      <c r="G10" s="25">
        <v>1646662</v>
      </c>
      <c r="H10" s="25">
        <v>233721</v>
      </c>
      <c r="I10" s="77">
        <v>1163223</v>
      </c>
      <c r="J10" s="76">
        <f>SUM(D10:I10)</f>
        <v>6817844</v>
      </c>
      <c r="K10" s="75">
        <v>0.188</v>
      </c>
    </row>
    <row r="11" spans="2:11" ht="20.100000000000001" customHeight="1" x14ac:dyDescent="0.2">
      <c r="B11" s="24" t="s">
        <v>9</v>
      </c>
      <c r="C11" s="23" t="s">
        <v>3</v>
      </c>
      <c r="D11" s="19">
        <f>[1]⑨観光地分類別!C45</f>
        <v>308849</v>
      </c>
      <c r="E11" s="19">
        <f>[1]⑨観光地分類別!D45</f>
        <v>2621347</v>
      </c>
      <c r="F11" s="19">
        <f>[1]⑨観光地分類別!E45</f>
        <v>1152251</v>
      </c>
      <c r="G11" s="19">
        <f>[1]⑨観光地分類別!F45</f>
        <v>1860355</v>
      </c>
      <c r="H11" s="19">
        <f>[1]⑨観光地分類別!G45</f>
        <v>220665</v>
      </c>
      <c r="I11" s="74">
        <f>[1]⑨観光地分類別!H45</f>
        <v>1239048</v>
      </c>
      <c r="J11" s="19">
        <f>SUM(D11:I11)</f>
        <v>7402515</v>
      </c>
      <c r="K11" s="73">
        <f>ROUND(J11/J$27,3)</f>
        <v>0.193</v>
      </c>
    </row>
    <row r="12" spans="2:11" ht="20.100000000000001" customHeight="1" x14ac:dyDescent="0.2">
      <c r="B12" s="79"/>
      <c r="C12" s="72" t="s">
        <v>2</v>
      </c>
      <c r="D12" s="14">
        <f>((D11/D10)-1)*100</f>
        <v>6.5110408353996396</v>
      </c>
      <c r="E12" s="13">
        <f>((E11/E10)-1)*100</f>
        <v>7.673327618352066</v>
      </c>
      <c r="F12" s="13">
        <f>((F11/F10)-1)*100</f>
        <v>9.766206993785076</v>
      </c>
      <c r="G12" s="14">
        <f>((G11/G10)-1)*100</f>
        <v>12.977344470206997</v>
      </c>
      <c r="H12" s="13">
        <f>((H11/H10)-1)*100</f>
        <v>-5.5861475862245991</v>
      </c>
      <c r="I12" s="15">
        <f>((I11/I10)-1)*100</f>
        <v>6.5185265422021299</v>
      </c>
      <c r="J12" s="14">
        <f>((J11/J10)-1)*100</f>
        <v>8.5755995590394818</v>
      </c>
      <c r="K12" s="71">
        <f>((K11/K10)-1)*100</f>
        <v>2.659574468085113</v>
      </c>
    </row>
    <row r="13" spans="2:11" ht="20.100000000000001" customHeight="1" x14ac:dyDescent="0.2">
      <c r="B13" s="70"/>
      <c r="C13" s="69" t="s">
        <v>21</v>
      </c>
      <c r="D13" s="67">
        <f>ROUND(D11/$J11,3)</f>
        <v>4.2000000000000003E-2</v>
      </c>
      <c r="E13" s="67">
        <f>ROUND(E11/$J11,3)</f>
        <v>0.35399999999999998</v>
      </c>
      <c r="F13" s="67">
        <f>ROUND(F11/$J11,3)</f>
        <v>0.156</v>
      </c>
      <c r="G13" s="67">
        <f>ROUND(G11/$J11,3)</f>
        <v>0.251</v>
      </c>
      <c r="H13" s="67">
        <f>ROUND(H11/$J11,3)</f>
        <v>0.03</v>
      </c>
      <c r="I13" s="68">
        <f>ROUND(I11/$J11,3)</f>
        <v>0.16700000000000001</v>
      </c>
      <c r="J13" s="67">
        <v>1</v>
      </c>
      <c r="K13" s="78"/>
    </row>
    <row r="14" spans="2:11" ht="20.100000000000001" customHeight="1" x14ac:dyDescent="0.2">
      <c r="B14" s="36"/>
      <c r="C14" s="31" t="s">
        <v>5</v>
      </c>
      <c r="D14" s="25">
        <v>342169</v>
      </c>
      <c r="E14" s="26">
        <v>811772</v>
      </c>
      <c r="F14" s="25">
        <v>1268117</v>
      </c>
      <c r="G14" s="25">
        <v>2965365</v>
      </c>
      <c r="H14" s="25">
        <v>772556</v>
      </c>
      <c r="I14" s="77">
        <v>2050080</v>
      </c>
      <c r="J14" s="76">
        <f>SUM(D14:I14)</f>
        <v>8210059</v>
      </c>
      <c r="K14" s="75">
        <v>0.22700000000000001</v>
      </c>
    </row>
    <row r="15" spans="2:11" ht="20.100000000000001" customHeight="1" x14ac:dyDescent="0.2">
      <c r="B15" s="24" t="s">
        <v>8</v>
      </c>
      <c r="C15" s="23" t="s">
        <v>3</v>
      </c>
      <c r="D15" s="19">
        <f>[1]⑨観光地分類別!C46</f>
        <v>327554</v>
      </c>
      <c r="E15" s="19">
        <f>[1]⑨観光地分類別!D46</f>
        <v>846478</v>
      </c>
      <c r="F15" s="19">
        <f>[1]⑨観光地分類別!E46</f>
        <v>1417368</v>
      </c>
      <c r="G15" s="19">
        <f>[1]⑨観光地分類別!F46</f>
        <v>2965379</v>
      </c>
      <c r="H15" s="19">
        <f>[1]⑨観光地分類別!G46</f>
        <v>777714</v>
      </c>
      <c r="I15" s="74">
        <f>[1]⑨観光地分類別!H46</f>
        <v>2030312</v>
      </c>
      <c r="J15" s="19">
        <f>SUM(D15:I15)</f>
        <v>8364805</v>
      </c>
      <c r="K15" s="73">
        <f>ROUND(J15/J$27,3)</f>
        <v>0.218</v>
      </c>
    </row>
    <row r="16" spans="2:11" ht="20.100000000000001" customHeight="1" x14ac:dyDescent="0.2">
      <c r="B16" s="32"/>
      <c r="C16" s="72" t="s">
        <v>2</v>
      </c>
      <c r="D16" s="14">
        <f>((D15/D14)-1)*100</f>
        <v>-4.2712811505425723</v>
      </c>
      <c r="E16" s="13">
        <f>((E15/E14)-1)*100</f>
        <v>4.2753383955100643</v>
      </c>
      <c r="F16" s="13">
        <f>((F15/F14)-1)*100</f>
        <v>11.769497609447699</v>
      </c>
      <c r="G16" s="14">
        <f>((G15/G14)-1)*100</f>
        <v>4.7211726044160685E-4</v>
      </c>
      <c r="H16" s="13">
        <f>((H15/H14)-1)*100</f>
        <v>0.66765386586862263</v>
      </c>
      <c r="I16" s="15">
        <f>((I15/I14)-1)*100</f>
        <v>-0.96425505346132701</v>
      </c>
      <c r="J16" s="14">
        <f>((J15/J14)-1)*100</f>
        <v>1.8848342015568953</v>
      </c>
      <c r="K16" s="71">
        <f>((K15/K14)-1)*100</f>
        <v>-3.9647577092511099</v>
      </c>
    </row>
    <row r="17" spans="2:11" ht="20.100000000000001" customHeight="1" x14ac:dyDescent="0.2">
      <c r="B17" s="70"/>
      <c r="C17" s="69" t="s">
        <v>21</v>
      </c>
      <c r="D17" s="67">
        <f>ROUND(D15/$J15,3)</f>
        <v>3.9E-2</v>
      </c>
      <c r="E17" s="67">
        <f>ROUND(E15/$J15,3)</f>
        <v>0.10100000000000001</v>
      </c>
      <c r="F17" s="67">
        <f>ROUND(F15/$J15,3)</f>
        <v>0.16900000000000001</v>
      </c>
      <c r="G17" s="67">
        <f>ROUND(G15/$J15,3)</f>
        <v>0.35499999999999998</v>
      </c>
      <c r="H17" s="67">
        <f>ROUND(H15/$J15,3)</f>
        <v>9.2999999999999999E-2</v>
      </c>
      <c r="I17" s="68">
        <f>ROUND(I15/$J15,3)</f>
        <v>0.24299999999999999</v>
      </c>
      <c r="J17" s="67">
        <v>1</v>
      </c>
      <c r="K17" s="66"/>
    </row>
    <row r="18" spans="2:11" ht="20.100000000000001" customHeight="1" x14ac:dyDescent="0.2">
      <c r="B18" s="32"/>
      <c r="C18" s="31" t="s">
        <v>5</v>
      </c>
      <c r="D18" s="25">
        <v>490371</v>
      </c>
      <c r="E18" s="26">
        <v>1283480</v>
      </c>
      <c r="F18" s="25">
        <v>444771</v>
      </c>
      <c r="G18" s="25">
        <v>846074</v>
      </c>
      <c r="H18" s="25">
        <v>3608413</v>
      </c>
      <c r="I18" s="77">
        <v>2226545</v>
      </c>
      <c r="J18" s="76">
        <f>SUM(D18:I18)</f>
        <v>8899654</v>
      </c>
      <c r="K18" s="75">
        <v>0.246</v>
      </c>
    </row>
    <row r="19" spans="2:11" ht="20.100000000000001" customHeight="1" x14ac:dyDescent="0.2">
      <c r="B19" s="24" t="s">
        <v>7</v>
      </c>
      <c r="C19" s="23" t="s">
        <v>3</v>
      </c>
      <c r="D19" s="19">
        <f>[1]⑨観光地分類別!C47</f>
        <v>489157</v>
      </c>
      <c r="E19" s="19">
        <f>[1]⑨観光地分類別!D47</f>
        <v>1310470</v>
      </c>
      <c r="F19" s="19">
        <f>[1]⑨観光地分類別!E47</f>
        <v>399837</v>
      </c>
      <c r="G19" s="19">
        <f>[1]⑨観光地分類別!F47</f>
        <v>854009</v>
      </c>
      <c r="H19" s="19">
        <f>[1]⑨観光地分類別!G47</f>
        <v>3702221</v>
      </c>
      <c r="I19" s="74">
        <f>[1]⑨観光地分類別!H47</f>
        <v>2119807</v>
      </c>
      <c r="J19" s="19">
        <f>SUM(D19:I19)</f>
        <v>8875501</v>
      </c>
      <c r="K19" s="73">
        <f>ROUND(J19/J$27,3)</f>
        <v>0.23100000000000001</v>
      </c>
    </row>
    <row r="20" spans="2:11" ht="20.100000000000001" customHeight="1" x14ac:dyDescent="0.2">
      <c r="B20" s="32"/>
      <c r="C20" s="72" t="s">
        <v>2</v>
      </c>
      <c r="D20" s="14">
        <f>((D19/D18)-1)*100</f>
        <v>-0.24756765795693747</v>
      </c>
      <c r="E20" s="13">
        <f>((E19/E18)-1)*100</f>
        <v>2.1028765543678052</v>
      </c>
      <c r="F20" s="13">
        <f>((F19/F18)-1)*100</f>
        <v>-10.10272702132109</v>
      </c>
      <c r="G20" s="14">
        <f>((G19/G18)-1)*100</f>
        <v>0.93786122726853272</v>
      </c>
      <c r="H20" s="13">
        <f>((H19/H18)-1)*100</f>
        <v>2.599702417655636</v>
      </c>
      <c r="I20" s="15">
        <f>((I19/I18)-1)*100</f>
        <v>-4.7938846957955032</v>
      </c>
      <c r="J20" s="14">
        <f>((J19/J18)-1)*100</f>
        <v>-0.27139257323935961</v>
      </c>
      <c r="K20" s="71">
        <f>((K19/K18)-1)*100</f>
        <v>-6.0975609756097509</v>
      </c>
    </row>
    <row r="21" spans="2:11" ht="20.100000000000001" customHeight="1" x14ac:dyDescent="0.2">
      <c r="B21" s="70"/>
      <c r="C21" s="69" t="s">
        <v>21</v>
      </c>
      <c r="D21" s="67">
        <f>ROUND(D19/$J19,3)</f>
        <v>5.5E-2</v>
      </c>
      <c r="E21" s="67">
        <f>ROUND(E19/$J19,3)</f>
        <v>0.14799999999999999</v>
      </c>
      <c r="F21" s="67">
        <f>ROUND(F19/$J19,3)</f>
        <v>4.4999999999999998E-2</v>
      </c>
      <c r="G21" s="67">
        <f>ROUND(G19/$J19,3)</f>
        <v>9.6000000000000002E-2</v>
      </c>
      <c r="H21" s="67">
        <f>ROUND(H19/$J19,3)</f>
        <v>0.41699999999999998</v>
      </c>
      <c r="I21" s="68">
        <f>ROUND(I19/$J19,3)</f>
        <v>0.23899999999999999</v>
      </c>
      <c r="J21" s="67">
        <v>1</v>
      </c>
      <c r="K21" s="78"/>
    </row>
    <row r="22" spans="2:11" ht="20.100000000000001" customHeight="1" x14ac:dyDescent="0.2">
      <c r="B22" s="36"/>
      <c r="C22" s="31" t="s">
        <v>5</v>
      </c>
      <c r="D22" s="25">
        <v>500478</v>
      </c>
      <c r="E22" s="26">
        <v>2153971</v>
      </c>
      <c r="F22" s="25">
        <v>1290542</v>
      </c>
      <c r="G22" s="25">
        <v>457466</v>
      </c>
      <c r="H22" s="25">
        <v>87169</v>
      </c>
      <c r="I22" s="77">
        <v>818681</v>
      </c>
      <c r="J22" s="76">
        <f>SUM(D22:I22)</f>
        <v>5308307</v>
      </c>
      <c r="K22" s="75">
        <v>0.14699999999999999</v>
      </c>
    </row>
    <row r="23" spans="2:11" ht="20.100000000000001" customHeight="1" x14ac:dyDescent="0.2">
      <c r="B23" s="24" t="s">
        <v>6</v>
      </c>
      <c r="C23" s="23" t="s">
        <v>3</v>
      </c>
      <c r="D23" s="19">
        <f>[1]⑨観光地分類別!C48</f>
        <v>460596</v>
      </c>
      <c r="E23" s="19">
        <f>[1]⑨観光地分類別!D48</f>
        <v>2545746</v>
      </c>
      <c r="F23" s="19">
        <f>[1]⑨観光地分類別!E48</f>
        <v>1395046</v>
      </c>
      <c r="G23" s="19">
        <f>[1]⑨観光地分類別!F48</f>
        <v>489566</v>
      </c>
      <c r="H23" s="19">
        <f>[1]⑨観光地分類別!G48</f>
        <v>131007</v>
      </c>
      <c r="I23" s="74">
        <f>[1]⑨観光地分類別!H48</f>
        <v>870389</v>
      </c>
      <c r="J23" s="19">
        <f>SUM(D23:I23)</f>
        <v>5892350</v>
      </c>
      <c r="K23" s="73">
        <f>ROUND(J23/J$27,3)</f>
        <v>0.153</v>
      </c>
    </row>
    <row r="24" spans="2:11" ht="20.100000000000001" customHeight="1" x14ac:dyDescent="0.2">
      <c r="B24" s="32"/>
      <c r="C24" s="72" t="s">
        <v>2</v>
      </c>
      <c r="D24" s="14">
        <f>((D23/D22)-1)*100</f>
        <v>-7.968781844556605</v>
      </c>
      <c r="E24" s="13">
        <f>((E23/E22)-1)*100</f>
        <v>18.188499288059123</v>
      </c>
      <c r="F24" s="13">
        <f>((F23/F22)-1)*100</f>
        <v>8.0976829890077262</v>
      </c>
      <c r="G24" s="14">
        <f>((G23/G22)-1)*100</f>
        <v>7.0169149182671475</v>
      </c>
      <c r="H24" s="13">
        <f>((H23/H22)-1)*100</f>
        <v>50.290814395025762</v>
      </c>
      <c r="I24" s="15">
        <f>((I23/I22)-1)*100</f>
        <v>6.3160131968373445</v>
      </c>
      <c r="J24" s="14">
        <f>((J23/J22)-1)*100</f>
        <v>11.002434486174216</v>
      </c>
      <c r="K24" s="71">
        <f>((K23/K22)-1)*100</f>
        <v>4.081632653061229</v>
      </c>
    </row>
    <row r="25" spans="2:11" ht="20.100000000000001" customHeight="1" x14ac:dyDescent="0.2">
      <c r="B25" s="70"/>
      <c r="C25" s="69" t="s">
        <v>21</v>
      </c>
      <c r="D25" s="67">
        <f>ROUND(D23/$J23,3)</f>
        <v>7.8E-2</v>
      </c>
      <c r="E25" s="67">
        <f>ROUND(E23/$J23,3)</f>
        <v>0.432</v>
      </c>
      <c r="F25" s="67">
        <f>ROUND(F23/$J23,3)</f>
        <v>0.23699999999999999</v>
      </c>
      <c r="G25" s="67">
        <f>ROUND(G23/$J23,3)</f>
        <v>8.3000000000000004E-2</v>
      </c>
      <c r="H25" s="67">
        <f>ROUND(H23/$J23,3)</f>
        <v>2.1999999999999999E-2</v>
      </c>
      <c r="I25" s="68">
        <f>ROUND(I23/$J23,3)</f>
        <v>0.14799999999999999</v>
      </c>
      <c r="J25" s="67">
        <v>1</v>
      </c>
      <c r="K25" s="78"/>
    </row>
    <row r="26" spans="2:11" ht="20.100000000000001" customHeight="1" x14ac:dyDescent="0.2">
      <c r="B26" s="32"/>
      <c r="C26" s="31" t="s">
        <v>5</v>
      </c>
      <c r="D26" s="25">
        <f>SUM(D6,D10,D14,D18,D22)</f>
        <v>1868922</v>
      </c>
      <c r="E26" s="26">
        <f>SUM(E6,E10,E14,E18,E22)</f>
        <v>8360410</v>
      </c>
      <c r="F26" s="25">
        <f>SUM(F6,F10,F14,F18,F22)</f>
        <v>4409114</v>
      </c>
      <c r="G26" s="25">
        <f>SUM(G6,G10,G14,G18,G22)</f>
        <v>7260523</v>
      </c>
      <c r="H26" s="25">
        <f>SUM(H6,H10,H14,H18,H22)</f>
        <v>5111434</v>
      </c>
      <c r="I26" s="77">
        <f>SUM(I6,I10,I14,I18,I22)</f>
        <v>9182872</v>
      </c>
      <c r="J26" s="76">
        <f>SUM(D26:I26)</f>
        <v>36193275</v>
      </c>
      <c r="K26" s="75">
        <v>1</v>
      </c>
    </row>
    <row r="27" spans="2:11" ht="20.100000000000001" customHeight="1" x14ac:dyDescent="0.2">
      <c r="B27" s="24" t="s">
        <v>4</v>
      </c>
      <c r="C27" s="23" t="s">
        <v>3</v>
      </c>
      <c r="D27" s="19">
        <f>D7+D11+D15+D19+D23</f>
        <v>1847338</v>
      </c>
      <c r="E27" s="19">
        <f>E7+E11+E15+E19+E23</f>
        <v>9264460</v>
      </c>
      <c r="F27" s="19">
        <f>F7+F11+F15+F19+F23</f>
        <v>4752822</v>
      </c>
      <c r="G27" s="19">
        <f>G7+G11+G15+G19+G23</f>
        <v>7804939</v>
      </c>
      <c r="H27" s="19">
        <f>H7+H11+H15+H19+H23</f>
        <v>5283013</v>
      </c>
      <c r="I27" s="74">
        <f>I7+I11+I15+I19+I23</f>
        <v>9488391</v>
      </c>
      <c r="J27" s="19">
        <f>SUM(D27:I27)</f>
        <v>38440963</v>
      </c>
      <c r="K27" s="73">
        <v>1</v>
      </c>
    </row>
    <row r="28" spans="2:11" ht="20.100000000000001" customHeight="1" x14ac:dyDescent="0.2">
      <c r="B28" s="32"/>
      <c r="C28" s="72" t="s">
        <v>2</v>
      </c>
      <c r="D28" s="14">
        <f>((D27/D26)-1)*100</f>
        <v>-1.1548903592552229</v>
      </c>
      <c r="E28" s="13">
        <f>((E27/E26)-1)*100</f>
        <v>10.813464889879798</v>
      </c>
      <c r="F28" s="13">
        <f>((F27/F26)-1)*100</f>
        <v>7.795398349872551</v>
      </c>
      <c r="G28" s="14">
        <f>((G27/G26)-1)*100</f>
        <v>7.498302808213686</v>
      </c>
      <c r="H28" s="13">
        <f>((H27/H26)-1)*100</f>
        <v>3.356768374589203</v>
      </c>
      <c r="I28" s="15">
        <f>((I27/I26)-1)*100</f>
        <v>3.3270528000390209</v>
      </c>
      <c r="J28" s="14">
        <f>((J27/J26)-1)*100</f>
        <v>6.2102365701915518</v>
      </c>
      <c r="K28" s="71">
        <f>((K27/K26)-1)*100</f>
        <v>0</v>
      </c>
    </row>
    <row r="29" spans="2:11" ht="20.100000000000001" customHeight="1" x14ac:dyDescent="0.2">
      <c r="B29" s="70"/>
      <c r="C29" s="69" t="s">
        <v>21</v>
      </c>
      <c r="D29" s="67">
        <f>ROUND(D27/$J27,3)</f>
        <v>4.8000000000000001E-2</v>
      </c>
      <c r="E29" s="67">
        <f>ROUND(E27/$J27,3)</f>
        <v>0.24099999999999999</v>
      </c>
      <c r="F29" s="67">
        <f>ROUND(F27/$J27,3)</f>
        <v>0.124</v>
      </c>
      <c r="G29" s="67">
        <f>ROUND(G27/$J27,3)</f>
        <v>0.20300000000000001</v>
      </c>
      <c r="H29" s="67">
        <f>ROUND(H27/$J27,3)</f>
        <v>0.13700000000000001</v>
      </c>
      <c r="I29" s="68">
        <f>ROUND(I27/$J27,3)</f>
        <v>0.247</v>
      </c>
      <c r="J29" s="67">
        <v>1</v>
      </c>
      <c r="K29" s="66"/>
    </row>
    <row r="30" spans="2:11" ht="20.100000000000001" customHeight="1" x14ac:dyDescent="0.2">
      <c r="B30" s="3" t="s">
        <v>0</v>
      </c>
      <c r="C30" s="64"/>
      <c r="D30" s="64"/>
      <c r="E30" s="64"/>
      <c r="F30" s="64"/>
      <c r="G30" s="64"/>
      <c r="H30" s="64"/>
      <c r="I30" s="64"/>
      <c r="J30" s="40"/>
    </row>
    <row r="31" spans="2:11" ht="20.100000000000001" customHeight="1" x14ac:dyDescent="0.2">
      <c r="B31" s="65"/>
      <c r="C31" s="64"/>
      <c r="D31" s="64"/>
      <c r="E31" s="64"/>
      <c r="F31" s="64"/>
      <c r="G31" s="64"/>
      <c r="H31" s="64"/>
      <c r="I31" s="64"/>
      <c r="J31" s="64"/>
      <c r="K31" s="63"/>
    </row>
    <row r="32" spans="2:11" ht="20.100000000000001" customHeight="1" x14ac:dyDescent="0.15"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2:11" ht="20.100000000000001" customHeight="1" x14ac:dyDescent="0.2">
      <c r="B33" s="61" t="s">
        <v>20</v>
      </c>
      <c r="C33" s="4"/>
      <c r="D33" s="4"/>
      <c r="E33" s="4"/>
      <c r="F33" s="4"/>
      <c r="G33" s="4"/>
      <c r="H33" s="4"/>
      <c r="I33" s="4"/>
      <c r="J33" s="4"/>
      <c r="K33" s="4"/>
    </row>
    <row r="34" spans="2:11" ht="20.100000000000001" customHeight="1" x14ac:dyDescent="0.2">
      <c r="B34" s="38"/>
      <c r="C34" s="38"/>
      <c r="D34" s="38"/>
      <c r="E34" s="38"/>
      <c r="F34" s="38"/>
      <c r="H34" s="38"/>
      <c r="I34" s="38"/>
      <c r="J34" s="60" t="s">
        <v>19</v>
      </c>
      <c r="K34" s="38"/>
    </row>
    <row r="35" spans="2:11" ht="20.100000000000001" customHeight="1" x14ac:dyDescent="0.2">
      <c r="B35" s="36"/>
      <c r="C35" s="59" t="s">
        <v>18</v>
      </c>
      <c r="D35" s="58"/>
      <c r="E35" s="54" t="s">
        <v>17</v>
      </c>
      <c r="F35" s="57"/>
      <c r="G35" s="56"/>
      <c r="H35" s="55" t="s">
        <v>16</v>
      </c>
      <c r="I35" s="54"/>
      <c r="J35" s="53"/>
      <c r="K35" s="38"/>
    </row>
    <row r="36" spans="2:11" ht="20.100000000000001" customHeight="1" x14ac:dyDescent="0.2">
      <c r="B36" s="32"/>
      <c r="C36" s="52"/>
      <c r="D36" s="51"/>
      <c r="E36" s="50"/>
      <c r="F36" s="44"/>
      <c r="G36" s="49"/>
      <c r="H36" s="48"/>
      <c r="I36" s="47"/>
      <c r="J36" s="46"/>
      <c r="K36" s="38"/>
    </row>
    <row r="37" spans="2:11" ht="20.100000000000001" customHeight="1" x14ac:dyDescent="0.2">
      <c r="B37" s="45" t="s">
        <v>15</v>
      </c>
      <c r="C37" s="44"/>
      <c r="D37" s="24" t="s">
        <v>13</v>
      </c>
      <c r="E37" s="41" t="s">
        <v>12</v>
      </c>
      <c r="F37" s="43" t="s">
        <v>11</v>
      </c>
      <c r="G37" s="42" t="s">
        <v>14</v>
      </c>
      <c r="H37" s="41" t="s">
        <v>13</v>
      </c>
      <c r="I37" s="40" t="s">
        <v>12</v>
      </c>
      <c r="J37" s="39" t="s">
        <v>11</v>
      </c>
      <c r="K37" s="38"/>
    </row>
    <row r="38" spans="2:11" ht="20.100000000000001" customHeight="1" x14ac:dyDescent="0.2">
      <c r="B38" s="36"/>
      <c r="C38" s="31" t="s">
        <v>5</v>
      </c>
      <c r="D38" s="26">
        <v>23187007369</v>
      </c>
      <c r="E38" s="25">
        <v>15736636844</v>
      </c>
      <c r="F38" s="25">
        <v>38923644213</v>
      </c>
      <c r="G38" s="27">
        <v>0.158</v>
      </c>
      <c r="H38" s="25">
        <v>3782</v>
      </c>
      <c r="I38" s="26">
        <v>19051</v>
      </c>
      <c r="J38" s="25">
        <v>5595</v>
      </c>
      <c r="K38" s="4"/>
    </row>
    <row r="39" spans="2:11" ht="20.100000000000001" customHeight="1" x14ac:dyDescent="0.2">
      <c r="B39" s="24" t="s">
        <v>10</v>
      </c>
      <c r="C39" s="23" t="s">
        <v>3</v>
      </c>
      <c r="D39" s="20">
        <f>'[1]⑩消費額(1)'!C95</f>
        <v>22548200931</v>
      </c>
      <c r="E39" s="19">
        <f>'[1]⑩消費額(1)'!D95</f>
        <v>25369385552</v>
      </c>
      <c r="F39" s="22">
        <f>SUM(D39:E39)</f>
        <v>47917586483</v>
      </c>
      <c r="G39" s="21">
        <f>ROUND(F39/F54,3)</f>
        <v>0.18</v>
      </c>
      <c r="H39" s="19">
        <f>'[1]⑩消費額(1)'!C115</f>
        <v>3312</v>
      </c>
      <c r="I39" s="20">
        <f>'[1]⑩消費額(1)'!D115</f>
        <v>23103</v>
      </c>
      <c r="J39" s="19">
        <f>'[1]⑩消費額(1)'!E115</f>
        <v>6061</v>
      </c>
      <c r="K39" s="18"/>
    </row>
    <row r="40" spans="2:11" ht="20.100000000000001" customHeight="1" x14ac:dyDescent="0.2">
      <c r="B40" s="34"/>
      <c r="C40" s="33" t="s">
        <v>2</v>
      </c>
      <c r="D40" s="10">
        <f>((D39/D38)-1)*100</f>
        <v>-2.7550189113842105</v>
      </c>
      <c r="E40" s="10">
        <f>((E39/E38)-1)*100</f>
        <v>61.212245052682505</v>
      </c>
      <c r="F40" s="10">
        <f>((F39/F38)-1)*100</f>
        <v>23.106629535464052</v>
      </c>
      <c r="G40" s="10">
        <f>((G39/G38)-1)*100</f>
        <v>13.924050632911378</v>
      </c>
      <c r="H40" s="10">
        <f>((H39/H38)-1)*100</f>
        <v>-12.427287149656262</v>
      </c>
      <c r="I40" s="10">
        <f>((I39/I38)-1)*100</f>
        <v>21.269224712613521</v>
      </c>
      <c r="J40" s="10">
        <f>((J39/J38)-1)*100</f>
        <v>8.3288650580875867</v>
      </c>
      <c r="K40" s="18"/>
    </row>
    <row r="41" spans="2:11" ht="20.100000000000001" customHeight="1" x14ac:dyDescent="0.2">
      <c r="B41" s="32"/>
      <c r="C41" s="31" t="s">
        <v>5</v>
      </c>
      <c r="D41" s="30">
        <v>18914483600</v>
      </c>
      <c r="E41" s="29">
        <v>5481311642</v>
      </c>
      <c r="F41" s="28">
        <v>24395795242</v>
      </c>
      <c r="G41" s="37">
        <v>9.9000000000000005E-2</v>
      </c>
      <c r="H41" s="29">
        <v>2914</v>
      </c>
      <c r="I41" s="30">
        <v>16801</v>
      </c>
      <c r="J41" s="29">
        <v>3578</v>
      </c>
      <c r="K41" s="18"/>
    </row>
    <row r="42" spans="2:11" ht="20.100000000000001" customHeight="1" x14ac:dyDescent="0.2">
      <c r="B42" s="24" t="s">
        <v>9</v>
      </c>
      <c r="C42" s="23" t="s">
        <v>3</v>
      </c>
      <c r="D42" s="20">
        <f>'[1]⑩消費額(1)'!C96</f>
        <v>16523298686</v>
      </c>
      <c r="E42" s="19">
        <f>'[1]⑩消費額(1)'!D96</f>
        <v>8513850916</v>
      </c>
      <c r="F42" s="22">
        <f>SUM(D42:E42)</f>
        <v>25037149602</v>
      </c>
      <c r="G42" s="21">
        <f>ROUND(F42/F54,3)</f>
        <v>9.4E-2</v>
      </c>
      <c r="H42" s="19">
        <f>'[1]⑩消費額(1)'!C116</f>
        <v>2365</v>
      </c>
      <c r="I42" s="20">
        <f>'[1]⑩消費額(1)'!D116</f>
        <v>20528</v>
      </c>
      <c r="J42" s="19">
        <f>'[1]⑩消費額(1)'!E116</f>
        <v>3382</v>
      </c>
      <c r="K42" s="18"/>
    </row>
    <row r="43" spans="2:11" ht="20.100000000000001" customHeight="1" x14ac:dyDescent="0.2">
      <c r="B43" s="32"/>
      <c r="C43" s="33" t="s">
        <v>2</v>
      </c>
      <c r="D43" s="10">
        <f>((D42/D41)-1)*100</f>
        <v>-12.64208404822641</v>
      </c>
      <c r="E43" s="10">
        <f>((E42/E41)-1)*100</f>
        <v>55.325065824819596</v>
      </c>
      <c r="F43" s="10">
        <f>((F42/F41)-1)*100</f>
        <v>2.6289545130131264</v>
      </c>
      <c r="G43" s="10">
        <f>((G42/G41)-1)*100</f>
        <v>-5.0505050505050502</v>
      </c>
      <c r="H43" s="10">
        <f>((H42/H41)-1)*100</f>
        <v>-18.840082361015785</v>
      </c>
      <c r="I43" s="10">
        <f>((I42/I41)-1)*100</f>
        <v>22.183203380751149</v>
      </c>
      <c r="J43" s="10">
        <f>((J42/J41)-1)*100</f>
        <v>-5.4779206260480713</v>
      </c>
      <c r="K43" s="18"/>
    </row>
    <row r="44" spans="2:11" ht="20.100000000000001" customHeight="1" x14ac:dyDescent="0.2">
      <c r="B44" s="36"/>
      <c r="C44" s="31" t="s">
        <v>5</v>
      </c>
      <c r="D44" s="26">
        <v>32620037717</v>
      </c>
      <c r="E44" s="25">
        <v>6511045355</v>
      </c>
      <c r="F44" s="35">
        <v>39131083072</v>
      </c>
      <c r="G44" s="27">
        <v>0.159</v>
      </c>
      <c r="H44" s="25">
        <v>4127</v>
      </c>
      <c r="I44" s="26">
        <v>21307</v>
      </c>
      <c r="J44" s="25">
        <v>4766</v>
      </c>
      <c r="K44" s="18"/>
    </row>
    <row r="45" spans="2:11" ht="20.100000000000001" customHeight="1" x14ac:dyDescent="0.2">
      <c r="B45" s="24" t="s">
        <v>8</v>
      </c>
      <c r="C45" s="23" t="s">
        <v>3</v>
      </c>
      <c r="D45" s="20">
        <f>'[1]⑩消費額(1)'!C97</f>
        <v>30139843270</v>
      </c>
      <c r="E45" s="19">
        <f>'[1]⑩消費額(1)'!D97</f>
        <v>7347935038</v>
      </c>
      <c r="F45" s="22">
        <f>SUM(D45:E45)</f>
        <v>37487778308</v>
      </c>
      <c r="G45" s="21">
        <f>ROUND(F45/F54,3)</f>
        <v>0.14099999999999999</v>
      </c>
      <c r="H45" s="19">
        <f>'[1]⑩消費額(1)'!C117</f>
        <v>3733</v>
      </c>
      <c r="I45" s="20">
        <f>'[1]⑩消費額(1)'!D117</f>
        <v>25327</v>
      </c>
      <c r="J45" s="19">
        <f>'[1]⑩消費額(1)'!E117</f>
        <v>4482</v>
      </c>
      <c r="K45" s="18"/>
    </row>
    <row r="46" spans="2:11" ht="20.100000000000001" customHeight="1" x14ac:dyDescent="0.2">
      <c r="B46" s="34"/>
      <c r="C46" s="33" t="s">
        <v>2</v>
      </c>
      <c r="D46" s="10">
        <f>((D45/D44)-1)*100</f>
        <v>-7.6032850376118404</v>
      </c>
      <c r="E46" s="10">
        <f>((E45/E44)-1)*100</f>
        <v>12.85338432418277</v>
      </c>
      <c r="F46" s="10">
        <f>((F45/F44)-1)*100</f>
        <v>-4.1994870445481114</v>
      </c>
      <c r="G46" s="10">
        <f>((G45/G44)-1)*100</f>
        <v>-11.32075471698114</v>
      </c>
      <c r="H46" s="10">
        <f>((H45/H44)-1)*100</f>
        <v>-9.5468863581293917</v>
      </c>
      <c r="I46" s="10">
        <f>((I45/I44)-1)*100</f>
        <v>18.867039001267184</v>
      </c>
      <c r="J46" s="10">
        <f>((J45/J44)-1)*100</f>
        <v>-5.9588753671842243</v>
      </c>
      <c r="K46" s="18"/>
    </row>
    <row r="47" spans="2:11" ht="20.100000000000001" customHeight="1" x14ac:dyDescent="0.2">
      <c r="B47" s="32"/>
      <c r="C47" s="31" t="s">
        <v>5</v>
      </c>
      <c r="D47" s="30">
        <v>45709379292</v>
      </c>
      <c r="E47" s="29">
        <v>8366575365</v>
      </c>
      <c r="F47" s="28">
        <v>54075954657</v>
      </c>
      <c r="G47" s="27">
        <v>0.22</v>
      </c>
      <c r="H47" s="29">
        <v>5374</v>
      </c>
      <c r="I47" s="30">
        <v>21214</v>
      </c>
      <c r="J47" s="29">
        <v>6076</v>
      </c>
      <c r="K47" s="18"/>
    </row>
    <row r="48" spans="2:11" ht="20.100000000000001" customHeight="1" x14ac:dyDescent="0.2">
      <c r="B48" s="24" t="s">
        <v>7</v>
      </c>
      <c r="C48" s="23" t="s">
        <v>3</v>
      </c>
      <c r="D48" s="20">
        <f>'[1]⑩消費額(1)'!C98</f>
        <v>35842901087</v>
      </c>
      <c r="E48" s="19">
        <f>'[1]⑩消費額(1)'!D98</f>
        <v>10069496939</v>
      </c>
      <c r="F48" s="22">
        <f>SUM(D48:E48)</f>
        <v>45912398026</v>
      </c>
      <c r="G48" s="21">
        <f>ROUND(F48/F54,3)</f>
        <v>0.17299999999999999</v>
      </c>
      <c r="H48" s="19">
        <f>'[1]⑩消費額(1)'!C118</f>
        <v>4285</v>
      </c>
      <c r="I48" s="20">
        <f>'[1]⑩消費額(1)'!D118</f>
        <v>19744</v>
      </c>
      <c r="J48" s="19">
        <f>'[1]⑩消費額(1)'!E118</f>
        <v>5173</v>
      </c>
      <c r="K48" s="18"/>
    </row>
    <row r="49" spans="2:11" ht="20.100000000000001" customHeight="1" x14ac:dyDescent="0.2">
      <c r="B49" s="32"/>
      <c r="C49" s="33" t="s">
        <v>2</v>
      </c>
      <c r="D49" s="10">
        <f>((D48/D47)-1)*100</f>
        <v>-21.585237773567446</v>
      </c>
      <c r="E49" s="10">
        <f>((E48/E47)-1)*100</f>
        <v>20.353866423337962</v>
      </c>
      <c r="F49" s="10">
        <f>((F48/F47)-1)*100</f>
        <v>-15.096463266863935</v>
      </c>
      <c r="G49" s="10">
        <f>((G48/G47)-1)*100</f>
        <v>-21.363636363636374</v>
      </c>
      <c r="H49" s="10">
        <f>((H48/H47)-1)*100</f>
        <v>-20.264235206550051</v>
      </c>
      <c r="I49" s="10">
        <f>((I48/I47)-1)*100</f>
        <v>-6.9293862543603257</v>
      </c>
      <c r="J49" s="10">
        <f>((J48/J47)-1)*100</f>
        <v>-14.861751152073733</v>
      </c>
      <c r="K49" s="18"/>
    </row>
    <row r="50" spans="2:11" ht="20.100000000000001" customHeight="1" x14ac:dyDescent="0.2">
      <c r="B50" s="36"/>
      <c r="C50" s="31" t="s">
        <v>5</v>
      </c>
      <c r="D50" s="25">
        <v>20639572074</v>
      </c>
      <c r="E50" s="25">
        <v>68863100595</v>
      </c>
      <c r="F50" s="35">
        <v>89502672669</v>
      </c>
      <c r="G50" s="27">
        <v>0.36399999999999999</v>
      </c>
      <c r="H50" s="25">
        <v>8200</v>
      </c>
      <c r="I50" s="26">
        <v>24670</v>
      </c>
      <c r="J50" s="25">
        <v>16861</v>
      </c>
      <c r="K50" s="18"/>
    </row>
    <row r="51" spans="2:11" ht="20.100000000000001" customHeight="1" x14ac:dyDescent="0.2">
      <c r="B51" s="24" t="s">
        <v>6</v>
      </c>
      <c r="C51" s="23" t="s">
        <v>3</v>
      </c>
      <c r="D51" s="19">
        <f>'[1]⑩消費額(1)'!C99</f>
        <v>20225989858</v>
      </c>
      <c r="E51" s="19">
        <f>'[1]⑩消費額(1)'!D99</f>
        <v>89296013401</v>
      </c>
      <c r="F51" s="22">
        <f>SUM(D51:E51)</f>
        <v>109522003259</v>
      </c>
      <c r="G51" s="21">
        <f>ROUND(F51/F54,3)</f>
        <v>0.41199999999999998</v>
      </c>
      <c r="H51" s="19">
        <f>'[1]⑩消費額(1)'!C119</f>
        <v>6964</v>
      </c>
      <c r="I51" s="20">
        <f>'[1]⑩消費額(1)'!D119</f>
        <v>29884</v>
      </c>
      <c r="J51" s="19">
        <f>'[1]⑩消費額(1)'!E119</f>
        <v>18587</v>
      </c>
      <c r="K51" s="18"/>
    </row>
    <row r="52" spans="2:11" ht="20.100000000000001" customHeight="1" x14ac:dyDescent="0.2">
      <c r="B52" s="34"/>
      <c r="C52" s="33" t="s">
        <v>2</v>
      </c>
      <c r="D52" s="10">
        <f>((D51/D50)-1)*100</f>
        <v>-2.0038313513340511</v>
      </c>
      <c r="E52" s="10">
        <f>((E51/E50)-1)*100</f>
        <v>29.671787400585892</v>
      </c>
      <c r="F52" s="10">
        <f>((F51/F50)-1)*100</f>
        <v>22.367299202377744</v>
      </c>
      <c r="G52" s="10">
        <f>((G51/G50)-1)*100</f>
        <v>13.186813186813184</v>
      </c>
      <c r="H52" s="10">
        <f>((H51/H50)-1)*100</f>
        <v>-15.07317073170732</v>
      </c>
      <c r="I52" s="10">
        <f>((I51/I50)-1)*100</f>
        <v>21.134981759221727</v>
      </c>
      <c r="J52" s="10">
        <f>((J51/J50)-1)*100</f>
        <v>10.236640768637685</v>
      </c>
      <c r="K52" s="18"/>
    </row>
    <row r="53" spans="2:11" ht="20.100000000000001" customHeight="1" x14ac:dyDescent="0.2">
      <c r="B53" s="32"/>
      <c r="C53" s="31" t="s">
        <v>5</v>
      </c>
      <c r="D53" s="30">
        <f>SUM(D38,D41,D44,D47,D50)</f>
        <v>141070480052</v>
      </c>
      <c r="E53" s="29">
        <f>SUM(E38,E41,E44,E47,E50)</f>
        <v>104958669801</v>
      </c>
      <c r="F53" s="28">
        <f>SUM(F38,F41,F44,F47,F50)</f>
        <v>246029149853</v>
      </c>
      <c r="G53" s="27">
        <f>SUM(G38,G41,G44,G47,G50)</f>
        <v>1</v>
      </c>
      <c r="H53" s="25">
        <v>4471</v>
      </c>
      <c r="I53" s="26">
        <v>22603</v>
      </c>
      <c r="J53" s="25">
        <v>6798</v>
      </c>
      <c r="K53" s="18"/>
    </row>
    <row r="54" spans="2:11" ht="20.100000000000001" customHeight="1" x14ac:dyDescent="0.2">
      <c r="B54" s="24" t="s">
        <v>4</v>
      </c>
      <c r="C54" s="23" t="s">
        <v>3</v>
      </c>
      <c r="D54" s="20">
        <f>SUM(D39+D42+D45+D48+D51)</f>
        <v>125280233832</v>
      </c>
      <c r="E54" s="19">
        <f>SUM(E39+E42+E45+E48+E51)</f>
        <v>140596681846</v>
      </c>
      <c r="F54" s="22">
        <f>SUM(D54:E54)</f>
        <v>265876915678</v>
      </c>
      <c r="G54" s="21">
        <v>1</v>
      </c>
      <c r="H54" s="19">
        <f>'[1]⑩消費額(1)'!C120</f>
        <v>3780</v>
      </c>
      <c r="I54" s="20">
        <f>'[1]⑩消費額(1)'!D120</f>
        <v>26522</v>
      </c>
      <c r="J54" s="19">
        <f>'[1]⑩消費額(1)'!E120</f>
        <v>6916</v>
      </c>
      <c r="K54" s="18"/>
    </row>
    <row r="55" spans="2:11" ht="20.100000000000001" customHeight="1" x14ac:dyDescent="0.2">
      <c r="B55" s="17"/>
      <c r="C55" s="16" t="s">
        <v>2</v>
      </c>
      <c r="D55" s="15">
        <f>((D54/D53)-1)*100</f>
        <v>-11.193161187357948</v>
      </c>
      <c r="E55" s="14">
        <f>((E54/E53)-1)*100</f>
        <v>33.954328987371049</v>
      </c>
      <c r="F55" s="13">
        <f>((F54/F53)-1)*100</f>
        <v>8.0672415593269431</v>
      </c>
      <c r="G55" s="12">
        <f>((G54/G53)-1)*100</f>
        <v>0</v>
      </c>
      <c r="H55" s="10">
        <f>((H54/H53)-1)*100</f>
        <v>-15.455155446208902</v>
      </c>
      <c r="I55" s="11">
        <f>((I54/I53)-1)*100</f>
        <v>17.338406406229257</v>
      </c>
      <c r="J55" s="10">
        <f>((J54/J53)-1)*100</f>
        <v>1.7358046484259981</v>
      </c>
      <c r="K55" s="4"/>
    </row>
    <row r="56" spans="2:11" ht="20.100000000000001" customHeight="1" x14ac:dyDescent="0.2">
      <c r="B56" s="9"/>
      <c r="C56" s="8" t="s">
        <v>1</v>
      </c>
      <c r="D56" s="7">
        <f>ROUND(D54/F54,3)</f>
        <v>0.47099999999999997</v>
      </c>
      <c r="E56" s="7">
        <f>ROUND(E54/F54,3)</f>
        <v>0.52900000000000003</v>
      </c>
      <c r="F56" s="7">
        <v>1</v>
      </c>
      <c r="G56" s="6"/>
      <c r="H56" s="5"/>
      <c r="I56" s="5"/>
      <c r="J56" s="5"/>
      <c r="K56" s="4"/>
    </row>
    <row r="57" spans="2:11" ht="20.100000000000001" customHeight="1" x14ac:dyDescent="0.15">
      <c r="B57" s="3" t="s">
        <v>0</v>
      </c>
    </row>
    <row r="58" spans="2:11" x14ac:dyDescent="0.15">
      <c r="G58" s="2"/>
    </row>
  </sheetData>
  <mergeCells count="2">
    <mergeCell ref="E35:E36"/>
    <mergeCell ref="H35:J36"/>
  </mergeCells>
  <phoneticPr fontId="2"/>
  <pageMargins left="0.59055118110236227" right="0.59055118110236227" top="0.39370078740157483" bottom="0.39370078740157483" header="0.51181102362204722" footer="0.51181102362204722"/>
  <pageSetup paperSize="9" scale="50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表7,8</vt:lpstr>
      <vt:lpstr>'表7,8'!Print_Area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岐阜県</cp:lastModifiedBy>
  <dcterms:created xsi:type="dcterms:W3CDTF">2021-09-01T01:14:46Z</dcterms:created>
  <dcterms:modified xsi:type="dcterms:W3CDTF">2021-09-01T01:15:02Z</dcterms:modified>
</cp:coreProperties>
</file>