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OUFIL11-SV\10_digital\R3\60_suishin\01_記録用フォルダ\15_オープンデータ\データの棚卸し\03_データ\観光企画課\各年参考表・結果表\参考表・結果表\"/>
    </mc:Choice>
  </mc:AlternateContent>
  <bookViews>
    <workbookView xWindow="0" yWindow="0" windowWidth="20490" windowHeight="7680"/>
  </bookViews>
  <sheets>
    <sheet name="表5,6" sheetId="1" r:id="rId1"/>
  </sheets>
  <externalReferences>
    <externalReference r:id="rId2"/>
    <externalReference r:id="rId3"/>
  </externalReferences>
  <definedNames>
    <definedName name="_A1">#REF!</definedName>
    <definedName name="_A2">#REF!</definedName>
    <definedName name="_A3">#REF!</definedName>
    <definedName name="_A4">#REF!</definedName>
    <definedName name="_A5">#REF!</definedName>
    <definedName name="_B1">#REF!</definedName>
    <definedName name="_B2">#REF!</definedName>
    <definedName name="_B3">#REF!</definedName>
    <definedName name="data">#REF!</definedName>
    <definedName name="_xlnm.Print_Area" localSheetId="0">'表5,6'!$A$1:$M$63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D7" i="1"/>
  <c r="E7" i="1"/>
  <c r="E8" i="1" s="1"/>
  <c r="F7" i="1"/>
  <c r="F9" i="1" s="1"/>
  <c r="G7" i="1"/>
  <c r="H7" i="1"/>
  <c r="I7" i="1"/>
  <c r="D9" i="1" s="1"/>
  <c r="D8" i="1"/>
  <c r="G8" i="1"/>
  <c r="H8" i="1"/>
  <c r="E9" i="1"/>
  <c r="I10" i="1"/>
  <c r="I12" i="1" s="1"/>
  <c r="D11" i="1"/>
  <c r="E11" i="1"/>
  <c r="F11" i="1"/>
  <c r="F12" i="1" s="1"/>
  <c r="G11" i="1"/>
  <c r="G13" i="1" s="1"/>
  <c r="H11" i="1"/>
  <c r="I11" i="1"/>
  <c r="D12" i="1"/>
  <c r="E12" i="1"/>
  <c r="H12" i="1"/>
  <c r="D13" i="1"/>
  <c r="E13" i="1"/>
  <c r="F13" i="1"/>
  <c r="H13" i="1"/>
  <c r="I14" i="1"/>
  <c r="D15" i="1"/>
  <c r="D17" i="1" s="1"/>
  <c r="E15" i="1"/>
  <c r="F15" i="1"/>
  <c r="F16" i="1" s="1"/>
  <c r="G15" i="1"/>
  <c r="G16" i="1" s="1"/>
  <c r="H15" i="1"/>
  <c r="H17" i="1" s="1"/>
  <c r="I15" i="1"/>
  <c r="E16" i="1"/>
  <c r="I16" i="1"/>
  <c r="E17" i="1"/>
  <c r="F17" i="1"/>
  <c r="G17" i="1"/>
  <c r="I18" i="1"/>
  <c r="D19" i="1"/>
  <c r="D20" i="1" s="1"/>
  <c r="E19" i="1"/>
  <c r="E21" i="1" s="1"/>
  <c r="F19" i="1"/>
  <c r="G19" i="1"/>
  <c r="G20" i="1" s="1"/>
  <c r="H19" i="1"/>
  <c r="H20" i="1" s="1"/>
  <c r="I19" i="1"/>
  <c r="F20" i="1"/>
  <c r="D21" i="1"/>
  <c r="H21" i="1"/>
  <c r="I22" i="1"/>
  <c r="D23" i="1"/>
  <c r="D24" i="1" s="1"/>
  <c r="E23" i="1"/>
  <c r="E24" i="1" s="1"/>
  <c r="F23" i="1"/>
  <c r="F25" i="1" s="1"/>
  <c r="G23" i="1"/>
  <c r="H23" i="1"/>
  <c r="H24" i="1" s="1"/>
  <c r="I23" i="1"/>
  <c r="I24" i="1" s="1"/>
  <c r="G24" i="1"/>
  <c r="D25" i="1"/>
  <c r="E25" i="1"/>
  <c r="H25" i="1"/>
  <c r="D26" i="1"/>
  <c r="I26" i="1" s="1"/>
  <c r="E26" i="1"/>
  <c r="F26" i="1"/>
  <c r="G26" i="1"/>
  <c r="H26" i="1"/>
  <c r="J26" i="1"/>
  <c r="E27" i="1"/>
  <c r="E28" i="1" s="1"/>
  <c r="L38" i="1"/>
  <c r="D39" i="1"/>
  <c r="E39" i="1"/>
  <c r="F39" i="1"/>
  <c r="G39" i="1"/>
  <c r="L39" i="1" s="1"/>
  <c r="H39" i="1"/>
  <c r="I39" i="1"/>
  <c r="J39" i="1"/>
  <c r="K39" i="1"/>
  <c r="K40" i="1" s="1"/>
  <c r="D40" i="1"/>
  <c r="E40" i="1"/>
  <c r="H40" i="1"/>
  <c r="I40" i="1"/>
  <c r="J40" i="1"/>
  <c r="L42" i="1"/>
  <c r="D43" i="1"/>
  <c r="G43" i="1" s="1"/>
  <c r="E43" i="1"/>
  <c r="F43" i="1"/>
  <c r="H43" i="1"/>
  <c r="H44" i="1" s="1"/>
  <c r="I43" i="1"/>
  <c r="J43" i="1"/>
  <c r="K43" i="1"/>
  <c r="E44" i="1"/>
  <c r="I44" i="1"/>
  <c r="J44" i="1"/>
  <c r="K44" i="1"/>
  <c r="L46" i="1"/>
  <c r="D47" i="1"/>
  <c r="D48" i="1" s="1"/>
  <c r="E47" i="1"/>
  <c r="E48" i="1" s="1"/>
  <c r="F47" i="1"/>
  <c r="H47" i="1"/>
  <c r="H48" i="1" s="1"/>
  <c r="I47" i="1"/>
  <c r="J47" i="1"/>
  <c r="K47" i="1"/>
  <c r="F48" i="1"/>
  <c r="J48" i="1"/>
  <c r="K48" i="1"/>
  <c r="L50" i="1"/>
  <c r="D51" i="1"/>
  <c r="D52" i="1" s="1"/>
  <c r="E51" i="1"/>
  <c r="F51" i="1"/>
  <c r="H51" i="1"/>
  <c r="H52" i="1" s="1"/>
  <c r="I51" i="1"/>
  <c r="J51" i="1"/>
  <c r="K51" i="1"/>
  <c r="F52" i="1"/>
  <c r="J52" i="1"/>
  <c r="K52" i="1"/>
  <c r="L54" i="1"/>
  <c r="D55" i="1"/>
  <c r="D56" i="1" s="1"/>
  <c r="E55" i="1"/>
  <c r="F55" i="1"/>
  <c r="H55" i="1"/>
  <c r="H56" i="1" s="1"/>
  <c r="I55" i="1"/>
  <c r="I56" i="1" s="1"/>
  <c r="J55" i="1"/>
  <c r="K55" i="1"/>
  <c r="F56" i="1"/>
  <c r="J56" i="1"/>
  <c r="K56" i="1"/>
  <c r="D58" i="1"/>
  <c r="E58" i="1"/>
  <c r="F58" i="1"/>
  <c r="G58" i="1"/>
  <c r="H58" i="1"/>
  <c r="I58" i="1"/>
  <c r="J58" i="1"/>
  <c r="K58" i="1"/>
  <c r="E59" i="1"/>
  <c r="I59" i="1"/>
  <c r="I60" i="1" l="1"/>
  <c r="L58" i="1"/>
  <c r="D41" i="1"/>
  <c r="H41" i="1"/>
  <c r="E41" i="1"/>
  <c r="L40" i="1"/>
  <c r="I41" i="1"/>
  <c r="E60" i="1"/>
  <c r="L43" i="1"/>
  <c r="G44" i="1"/>
  <c r="J41" i="1"/>
  <c r="F41" i="1"/>
  <c r="H27" i="1"/>
  <c r="F24" i="1"/>
  <c r="G21" i="1"/>
  <c r="K59" i="1"/>
  <c r="E56" i="1"/>
  <c r="G55" i="1"/>
  <c r="I52" i="1"/>
  <c r="E52" i="1"/>
  <c r="G51" i="1"/>
  <c r="I48" i="1"/>
  <c r="G47" i="1"/>
  <c r="H45" i="1"/>
  <c r="D45" i="1"/>
  <c r="D44" i="1"/>
  <c r="K41" i="1"/>
  <c r="G41" i="1"/>
  <c r="G27" i="1"/>
  <c r="G25" i="1"/>
  <c r="F21" i="1"/>
  <c r="G9" i="1"/>
  <c r="I8" i="1"/>
  <c r="H59" i="1"/>
  <c r="D59" i="1"/>
  <c r="D27" i="1"/>
  <c r="I20" i="1"/>
  <c r="E20" i="1"/>
  <c r="H16" i="1"/>
  <c r="D16" i="1"/>
  <c r="G12" i="1"/>
  <c r="H9" i="1"/>
  <c r="F8" i="1"/>
  <c r="J59" i="1"/>
  <c r="F59" i="1"/>
  <c r="G40" i="1"/>
  <c r="F27" i="1"/>
  <c r="F60" i="1" l="1"/>
  <c r="G28" i="1"/>
  <c r="K60" i="1"/>
  <c r="J60" i="1"/>
  <c r="D28" i="1"/>
  <c r="I27" i="1"/>
  <c r="L44" i="1"/>
  <c r="E45" i="1"/>
  <c r="F45" i="1"/>
  <c r="I45" i="1"/>
  <c r="J45" i="1"/>
  <c r="F28" i="1"/>
  <c r="D60" i="1"/>
  <c r="G49" i="1"/>
  <c r="L47" i="1"/>
  <c r="G48" i="1"/>
  <c r="L51" i="1"/>
  <c r="G52" i="1"/>
  <c r="G45" i="1"/>
  <c r="H60" i="1"/>
  <c r="G56" i="1"/>
  <c r="L55" i="1"/>
  <c r="G59" i="1"/>
  <c r="H28" i="1"/>
  <c r="H29" i="1"/>
  <c r="K45" i="1"/>
  <c r="L59" i="1" l="1"/>
  <c r="G60" i="1"/>
  <c r="G61" i="1"/>
  <c r="E62" i="1"/>
  <c r="L52" i="1"/>
  <c r="M51" i="1"/>
  <c r="F53" i="1"/>
  <c r="J53" i="1"/>
  <c r="K53" i="1"/>
  <c r="I53" i="1"/>
  <c r="H53" i="1"/>
  <c r="D53" i="1"/>
  <c r="E53" i="1"/>
  <c r="J11" i="1"/>
  <c r="J23" i="1"/>
  <c r="J15" i="1"/>
  <c r="I28" i="1"/>
  <c r="J7" i="1"/>
  <c r="E29" i="1"/>
  <c r="J19" i="1"/>
  <c r="L56" i="1"/>
  <c r="F57" i="1"/>
  <c r="J57" i="1"/>
  <c r="M55" i="1"/>
  <c r="E57" i="1"/>
  <c r="H57" i="1"/>
  <c r="K57" i="1"/>
  <c r="I57" i="1"/>
  <c r="D57" i="1"/>
  <c r="G53" i="1"/>
  <c r="F29" i="1"/>
  <c r="D29" i="1"/>
  <c r="F62" i="1"/>
  <c r="D62" i="1"/>
  <c r="G57" i="1"/>
  <c r="L48" i="1"/>
  <c r="M47" i="1"/>
  <c r="F49" i="1"/>
  <c r="J49" i="1"/>
  <c r="I49" i="1"/>
  <c r="H49" i="1"/>
  <c r="K49" i="1"/>
  <c r="E49" i="1"/>
  <c r="D49" i="1"/>
  <c r="G29" i="1"/>
  <c r="L60" i="1" l="1"/>
  <c r="M39" i="1"/>
  <c r="E61" i="1"/>
  <c r="I61" i="1"/>
  <c r="F61" i="1"/>
  <c r="J61" i="1"/>
  <c r="M43" i="1"/>
  <c r="D61" i="1"/>
  <c r="K61" i="1"/>
  <c r="H61" i="1"/>
</calcChain>
</file>

<file path=xl/sharedStrings.xml><?xml version="1.0" encoding="utf-8"?>
<sst xmlns="http://schemas.openxmlformats.org/spreadsheetml/2006/main" count="91" uniqueCount="35">
  <si>
    <t>※四捨五入のため構成比の合計が100%にならない場合がある。</t>
    <rPh sb="1" eb="5">
      <t>シシャゴニュウ</t>
    </rPh>
    <rPh sb="8" eb="11">
      <t>コウセイヒ</t>
    </rPh>
    <rPh sb="12" eb="14">
      <t>ゴウケイ</t>
    </rPh>
    <rPh sb="24" eb="26">
      <t>バアイ</t>
    </rPh>
    <phoneticPr fontId="2"/>
  </si>
  <si>
    <t>(団体旅行内構成比）</t>
    <rPh sb="1" eb="3">
      <t>ダンタイ</t>
    </rPh>
    <rPh sb="3" eb="5">
      <t>リョコウ</t>
    </rPh>
    <rPh sb="5" eb="6">
      <t>ナイ</t>
    </rPh>
    <rPh sb="6" eb="9">
      <t>コウセイヒ</t>
    </rPh>
    <phoneticPr fontId="2"/>
  </si>
  <si>
    <t>（同行者別構成比）</t>
    <rPh sb="1" eb="4">
      <t>ドウコウシャ</t>
    </rPh>
    <rPh sb="4" eb="5">
      <t>ベツ</t>
    </rPh>
    <rPh sb="5" eb="8">
      <t>コウセイヒ</t>
    </rPh>
    <phoneticPr fontId="2"/>
  </si>
  <si>
    <t>対前年比</t>
    <rPh sb="0" eb="1">
      <t>タイ</t>
    </rPh>
    <rPh sb="1" eb="4">
      <t>ゼンネンヒ</t>
    </rPh>
    <phoneticPr fontId="2"/>
  </si>
  <si>
    <t>Ｈ２５年</t>
    <rPh sb="3" eb="4">
      <t>ネン</t>
    </rPh>
    <phoneticPr fontId="2"/>
  </si>
  <si>
    <t>県　　計</t>
  </si>
  <si>
    <t>Ｈ２４年</t>
    <rPh sb="3" eb="4">
      <t>ネン</t>
    </rPh>
    <phoneticPr fontId="2"/>
  </si>
  <si>
    <t>飛　　騨</t>
  </si>
  <si>
    <t>東　　濃</t>
  </si>
  <si>
    <t>中　　濃</t>
  </si>
  <si>
    <t>-</t>
    <phoneticPr fontId="2"/>
  </si>
  <si>
    <t>西　　濃</t>
  </si>
  <si>
    <t>岐　　阜</t>
  </si>
  <si>
    <t>圏　域</t>
  </si>
  <si>
    <t>（圏域別構成比）</t>
    <rPh sb="1" eb="3">
      <t>ケンイキ</t>
    </rPh>
    <rPh sb="3" eb="4">
      <t>ベツ</t>
    </rPh>
    <rPh sb="4" eb="7">
      <t>コウセイヒ</t>
    </rPh>
    <phoneticPr fontId="2"/>
  </si>
  <si>
    <t>計</t>
  </si>
  <si>
    <t>その他</t>
  </si>
  <si>
    <t>家　　族</t>
  </si>
  <si>
    <t>友　　人</t>
    <rPh sb="0" eb="1">
      <t>トモ</t>
    </rPh>
    <rPh sb="3" eb="4">
      <t>ヒト</t>
    </rPh>
    <phoneticPr fontId="2"/>
  </si>
  <si>
    <t>家族と友人</t>
    <phoneticPr fontId="2"/>
  </si>
  <si>
    <t>小　　計</t>
  </si>
  <si>
    <t>業者の募集団体</t>
  </si>
  <si>
    <t>職場･学校の団体</t>
  </si>
  <si>
    <t>地域などの団体</t>
  </si>
  <si>
    <t>　　　団　　　体　　　旅　　　行</t>
  </si>
  <si>
    <t>区　分</t>
  </si>
  <si>
    <t>　　単位：人</t>
  </si>
  <si>
    <t>表－６　圏域別・同行者別観光入込客数（実人数）</t>
    <rPh sb="14" eb="16">
      <t>イリコミ</t>
    </rPh>
    <rPh sb="19" eb="20">
      <t>ジツ</t>
    </rPh>
    <rPh sb="20" eb="22">
      <t>ニンズウ</t>
    </rPh>
    <phoneticPr fontId="2"/>
  </si>
  <si>
    <t>（同行者人数別構成比）</t>
    <rPh sb="1" eb="4">
      <t>ドウコウシャ</t>
    </rPh>
    <rPh sb="4" eb="6">
      <t>ニンズウ</t>
    </rPh>
    <rPh sb="6" eb="7">
      <t>ベツ</t>
    </rPh>
    <rPh sb="7" eb="10">
      <t>コウセイヒ</t>
    </rPh>
    <phoneticPr fontId="2"/>
  </si>
  <si>
    <t>11人以上</t>
  </si>
  <si>
    <t>６～10人</t>
  </si>
  <si>
    <t>４～５人</t>
  </si>
  <si>
    <t>２～３人</t>
  </si>
  <si>
    <t>１　人</t>
  </si>
  <si>
    <t>表－５　圏域別・同行者人数別観光入込客数（実人数）</t>
    <rPh sb="16" eb="18">
      <t>イリコミ</t>
    </rPh>
    <rPh sb="21" eb="22">
      <t>ジツ</t>
    </rPh>
    <rPh sb="22" eb="24">
      <t>ニンズウ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</si>
</sst>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;&quot;△&quot;#,##0"/>
    <numFmt numFmtId="177" formatCode="0.0%"/>
    <numFmt numFmtId="178" formatCode="#,##0.0;&quot;△&quot;#,##0.0"/>
    <numFmt numFmtId="179" formatCode="0.000%"/>
  </numFmts>
  <fonts count="13" x14ac:knownFonts="1">
    <font>
      <sz val="9.5500000000000007"/>
      <color indexed="8"/>
      <name val="ＭＳ 明朝"/>
      <family val="1"/>
      <charset val="128"/>
    </font>
    <font>
      <sz val="9.5500000000000007"/>
      <color indexed="8"/>
      <name val="ＭＳ 明朝"/>
      <family val="1"/>
      <charset val="128"/>
    </font>
    <font>
      <sz val="6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4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4"/>
      <color indexed="8"/>
      <name val="ＭＳ ゴシック"/>
      <family val="3"/>
      <charset val="128"/>
    </font>
    <font>
      <sz val="9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38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Border="1"/>
    <xf numFmtId="176" fontId="3" fillId="0" borderId="0" xfId="0" applyNumberFormat="1" applyFont="1" applyBorder="1"/>
    <xf numFmtId="176" fontId="4" fillId="0" borderId="0" xfId="0" applyNumberFormat="1" applyFont="1" applyBorder="1"/>
    <xf numFmtId="176" fontId="5" fillId="0" borderId="0" xfId="0" applyNumberFormat="1" applyFont="1" applyBorder="1"/>
    <xf numFmtId="0" fontId="3" fillId="0" borderId="0" xfId="0" applyFont="1" applyBorder="1" applyAlignment="1">
      <alignment horizontal="left" vertical="center"/>
    </xf>
    <xf numFmtId="177" fontId="7" fillId="0" borderId="0" xfId="2" applyNumberFormat="1" applyFont="1" applyBorder="1"/>
    <xf numFmtId="0" fontId="3" fillId="0" borderId="1" xfId="0" applyFont="1" applyBorder="1" applyAlignment="1">
      <alignment horizontal="left" vertical="center"/>
    </xf>
    <xf numFmtId="177" fontId="1" fillId="0" borderId="0" xfId="0" applyNumberFormat="1" applyFont="1"/>
    <xf numFmtId="177" fontId="8" fillId="0" borderId="2" xfId="0" applyNumberFormat="1" applyFont="1" applyBorder="1"/>
    <xf numFmtId="177" fontId="9" fillId="0" borderId="2" xfId="2" applyNumberFormat="1" applyFont="1" applyBorder="1"/>
    <xf numFmtId="177" fontId="8" fillId="0" borderId="2" xfId="2" applyNumberFormat="1" applyFont="1" applyBorder="1"/>
    <xf numFmtId="0" fontId="8" fillId="0" borderId="2" xfId="0" applyFont="1" applyBorder="1" applyAlignment="1">
      <alignment horizontal="center" shrinkToFit="1"/>
    </xf>
    <xf numFmtId="0" fontId="5" fillId="0" borderId="3" xfId="0" applyFont="1" applyBorder="1" applyAlignment="1">
      <alignment horizontal="center"/>
    </xf>
    <xf numFmtId="177" fontId="5" fillId="0" borderId="4" xfId="2" applyNumberFormat="1" applyFont="1" applyBorder="1"/>
    <xf numFmtId="177" fontId="5" fillId="0" borderId="5" xfId="2" applyNumberFormat="1" applyFont="1" applyBorder="1"/>
    <xf numFmtId="0" fontId="8" fillId="0" borderId="5" xfId="0" applyFont="1" applyBorder="1" applyAlignment="1">
      <alignment horizontal="center" shrinkToFit="1"/>
    </xf>
    <xf numFmtId="0" fontId="8" fillId="0" borderId="4" xfId="0" applyFont="1" applyBorder="1" applyAlignment="1">
      <alignment vertical="center"/>
    </xf>
    <xf numFmtId="178" fontId="4" fillId="0" borderId="6" xfId="0" applyNumberFormat="1" applyFont="1" applyFill="1" applyBorder="1" applyAlignment="1">
      <alignment horizontal="right"/>
    </xf>
    <xf numFmtId="178" fontId="4" fillId="0" borderId="6" xfId="0" applyNumberFormat="1" applyFont="1" applyBorder="1"/>
    <xf numFmtId="0" fontId="4" fillId="0" borderId="7" xfId="0" applyFont="1" applyBorder="1" applyAlignment="1">
      <alignment horizontal="center"/>
    </xf>
    <xf numFmtId="0" fontId="5" fillId="0" borderId="7" xfId="0" applyFont="1" applyBorder="1"/>
    <xf numFmtId="177" fontId="10" fillId="0" borderId="7" xfId="2" applyNumberFormat="1" applyFont="1" applyBorder="1" applyAlignment="1">
      <alignment horizontal="right"/>
    </xf>
    <xf numFmtId="176" fontId="10" fillId="0" borderId="8" xfId="0" applyNumberFormat="1" applyFont="1" applyBorder="1"/>
    <xf numFmtId="176" fontId="10" fillId="0" borderId="7" xfId="0" applyNumberFormat="1" applyFont="1" applyBorder="1"/>
    <xf numFmtId="176" fontId="10" fillId="0" borderId="0" xfId="0" applyNumberFormat="1" applyFont="1" applyBorder="1"/>
    <xf numFmtId="0" fontId="5" fillId="0" borderId="7" xfId="0" applyFont="1" applyFill="1" applyBorder="1" applyAlignment="1">
      <alignment horizontal="center" shrinkToFit="1"/>
    </xf>
    <xf numFmtId="0" fontId="5" fillId="0" borderId="9" xfId="0" applyFont="1" applyBorder="1" applyAlignment="1">
      <alignment horizontal="center"/>
    </xf>
    <xf numFmtId="177" fontId="5" fillId="0" borderId="10" xfId="2" applyNumberFormat="1" applyFont="1" applyBorder="1" applyAlignment="1">
      <alignment horizontal="right"/>
    </xf>
    <xf numFmtId="38" fontId="5" fillId="0" borderId="11" xfId="1" applyFont="1" applyBorder="1"/>
    <xf numFmtId="38" fontId="5" fillId="0" borderId="10" xfId="1" applyFont="1" applyBorder="1"/>
    <xf numFmtId="38" fontId="4" fillId="0" borderId="11" xfId="1" applyFont="1" applyBorder="1"/>
    <xf numFmtId="38" fontId="5" fillId="0" borderId="1" xfId="1" applyFont="1" applyBorder="1"/>
    <xf numFmtId="0" fontId="4" fillId="0" borderId="10" xfId="0" applyFont="1" applyBorder="1" applyAlignment="1">
      <alignment horizontal="center" shrinkToFit="1"/>
    </xf>
    <xf numFmtId="0" fontId="5" fillId="0" borderId="9" xfId="0" applyFont="1" applyBorder="1"/>
    <xf numFmtId="0" fontId="5" fillId="0" borderId="12" xfId="0" applyFont="1" applyBorder="1" applyAlignment="1">
      <alignment horizontal="center"/>
    </xf>
    <xf numFmtId="38" fontId="4" fillId="0" borderId="10" xfId="1" applyFont="1" applyBorder="1"/>
    <xf numFmtId="38" fontId="4" fillId="0" borderId="1" xfId="1" applyFont="1" applyBorder="1"/>
    <xf numFmtId="0" fontId="5" fillId="0" borderId="13" xfId="0" applyFont="1" applyBorder="1"/>
    <xf numFmtId="178" fontId="4" fillId="0" borderId="6" xfId="0" applyNumberFormat="1" applyFont="1" applyBorder="1" applyAlignment="1">
      <alignment horizontal="right"/>
    </xf>
    <xf numFmtId="38" fontId="4" fillId="0" borderId="11" xfId="1" applyFont="1" applyBorder="1" applyAlignment="1">
      <alignment horizontal="right"/>
    </xf>
    <xf numFmtId="178" fontId="4" fillId="0" borderId="7" xfId="0" applyNumberFormat="1" applyFont="1" applyFill="1" applyBorder="1" applyAlignment="1">
      <alignment horizontal="right"/>
    </xf>
    <xf numFmtId="177" fontId="5" fillId="0" borderId="14" xfId="2" applyNumberFormat="1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right"/>
    </xf>
    <xf numFmtId="0" fontId="5" fillId="0" borderId="0" xfId="0" applyFont="1"/>
    <xf numFmtId="0" fontId="8" fillId="0" borderId="0" xfId="0" applyFont="1"/>
    <xf numFmtId="0" fontId="9" fillId="0" borderId="0" xfId="0" applyFont="1"/>
    <xf numFmtId="0" fontId="11" fillId="0" borderId="0" xfId="0" applyFont="1"/>
    <xf numFmtId="179" fontId="8" fillId="0" borderId="0" xfId="2" applyNumberFormat="1" applyFont="1" applyBorder="1"/>
    <xf numFmtId="0" fontId="12" fillId="0" borderId="5" xfId="0" applyFont="1" applyBorder="1" applyAlignment="1">
      <alignment horizontal="center" shrinkToFit="1"/>
    </xf>
    <xf numFmtId="0" fontId="12" fillId="0" borderId="4" xfId="0" applyFont="1" applyBorder="1" applyAlignment="1">
      <alignment vertical="center"/>
    </xf>
    <xf numFmtId="38" fontId="5" fillId="0" borderId="0" xfId="0" applyNumberFormat="1" applyFont="1"/>
    <xf numFmtId="3" fontId="10" fillId="0" borderId="7" xfId="0" applyNumberFormat="1" applyFont="1" applyBorder="1"/>
    <xf numFmtId="3" fontId="10" fillId="0" borderId="8" xfId="0" applyNumberFormat="1" applyFont="1" applyBorder="1"/>
    <xf numFmtId="3" fontId="10" fillId="0" borderId="0" xfId="0" applyNumberFormat="1" applyFont="1" applyBorder="1"/>
    <xf numFmtId="0" fontId="1" fillId="0" borderId="4" xfId="0" applyFont="1" applyBorder="1"/>
    <xf numFmtId="0" fontId="5" fillId="0" borderId="8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1" fillId="0" borderId="10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1" xfId="0" applyFont="1" applyBorder="1"/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128218</xdr:colOff>
      <xdr:row>30</xdr:row>
      <xdr:rowOff>127001</xdr:rowOff>
    </xdr:from>
    <xdr:ext cx="309059" cy="444500"/>
    <xdr:sp macro="" textlink="">
      <xdr:nvSpPr>
        <xdr:cNvPr id="2" name="テキスト ボックス 1"/>
        <xdr:cNvSpPr txBox="1"/>
      </xdr:nvSpPr>
      <xdr:spPr>
        <a:xfrm rot="5400000">
          <a:off x="60498" y="7624221"/>
          <a:ext cx="444500" cy="30905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300">
              <a:latin typeface="ＭＳ 明朝" panose="02020609040205080304" pitchFamily="17" charset="-128"/>
              <a:ea typeface="ＭＳ 明朝" panose="02020609040205080304" pitchFamily="17" charset="-128"/>
            </a:rPr>
            <a:t>3</a:t>
          </a:r>
          <a:endParaRPr kumimoji="1" lang="ja-JP" altLang="en-US" sz="13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%20&#35251;&#20809;&#32113;&#35336;/H25/&#9733;&#9733;&#9733;&#65298;&#65301;&#24180;&#20998;&#38598;&#35336;/&#65320;&#65298;&#65301;&#24180;&#23696;&#38428;&#30476;&#35251;&#20809;&#20837;&#36796;&#23458;&#32113;&#35336;&#35519;&#26619;&#38598;&#35336;/&#65288;&#22806;&#22269;&#20154;&#36861;&#21152;&#12539;&#26085;&#24112;&#12426;&#12394;&#12375;&#65289;&#9733;&#65320;&#65298;&#65301;&#24180;&#23696;&#38428;&#30476;&#35251;&#20809;&#20837;&#36796;&#23458;&#32113;&#35336;&#35519;&#26619;&#38598;&#35336;xl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201301672\f\20&#35251;&#20809;&#20225;&#30011;&#25285;&#24403;\&#9734;&#39640;&#27211;\&#35251;&#20809;&#32113;&#35336;\H24\&#9733;&#9733;&#9733;&#65320;&#65298;&#65300;&#24180;&#20998;&#38598;&#35336;\H22&#24180;4-6&#26376;&#26032;&#22522;&#28310;&#12395;&#12424;&#12427;&#38598;&#35336;&#65288;&#25903;&#25588;&#12484;&#12540;&#12523;&#65289;\&#9733;&#25512;&#35336;&#25903;&#25588;&#12484;&#12540;&#12523;&#12304;&#22235;&#21322;&#26399;&#1230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1,2"/>
      <sheetName val="表3,4"/>
      <sheetName val="表5,6"/>
      <sheetName val="表7,8"/>
      <sheetName val="(表9＆表11)"/>
      <sheetName val="（訪問地点数・宿泊数）"/>
      <sheetName val="(表9月別)"/>
      <sheetName val="表9"/>
      <sheetName val="表10"/>
      <sheetName val="(表11月別)"/>
      <sheetName val="表11"/>
      <sheetName val="表12"/>
      <sheetName val="表13"/>
      <sheetName val="①日帰り"/>
      <sheetName val="②宿泊"/>
      <sheetName val="③四半期別"/>
      <sheetName val="④居住地"/>
      <sheetName val="⑤男女年齢"/>
      <sheetName val="⑥利用交通"/>
      <sheetName val="⑦同行者人数"/>
      <sheetName val="⑧同行者別"/>
      <sheetName val="⑨観光地分類別"/>
      <sheetName val="⑩消費額(1)"/>
      <sheetName val="⑪消費額(2)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D6">
            <v>7503</v>
          </cell>
        </row>
      </sheetData>
      <sheetData sheetId="7"/>
      <sheetData sheetId="8"/>
      <sheetData sheetId="9">
        <row r="6">
          <cell r="D6">
            <v>0</v>
          </cell>
        </row>
      </sheetData>
      <sheetData sheetId="10"/>
      <sheetData sheetId="11"/>
      <sheetData sheetId="12"/>
      <sheetData sheetId="13"/>
      <sheetData sheetId="14">
        <row r="65">
          <cell r="B65">
            <v>12.316439799999999</v>
          </cell>
        </row>
      </sheetData>
      <sheetData sheetId="15">
        <row r="43">
          <cell r="B43">
            <v>1361146</v>
          </cell>
        </row>
      </sheetData>
      <sheetData sheetId="16">
        <row r="44">
          <cell r="C44">
            <v>4070465</v>
          </cell>
        </row>
      </sheetData>
      <sheetData sheetId="17">
        <row r="44">
          <cell r="C44">
            <v>4407264</v>
          </cell>
        </row>
      </sheetData>
      <sheetData sheetId="18">
        <row r="44">
          <cell r="C44">
            <v>143801</v>
          </cell>
        </row>
      </sheetData>
      <sheetData sheetId="19">
        <row r="44">
          <cell r="C44">
            <v>647281</v>
          </cell>
          <cell r="D44">
            <v>4780693</v>
          </cell>
          <cell r="E44">
            <v>1943322</v>
          </cell>
          <cell r="F44">
            <v>422249</v>
          </cell>
          <cell r="G44">
            <v>112247</v>
          </cell>
          <cell r="H44">
            <v>7905792</v>
          </cell>
        </row>
        <row r="45">
          <cell r="C45">
            <v>547997</v>
          </cell>
          <cell r="D45">
            <v>4802167</v>
          </cell>
          <cell r="E45">
            <v>1526402</v>
          </cell>
          <cell r="F45">
            <v>417615</v>
          </cell>
          <cell r="G45">
            <v>108334</v>
          </cell>
          <cell r="H45">
            <v>7402515</v>
          </cell>
        </row>
        <row r="46">
          <cell r="C46">
            <v>812187</v>
          </cell>
          <cell r="D46">
            <v>5022296</v>
          </cell>
          <cell r="E46">
            <v>1526142</v>
          </cell>
          <cell r="F46">
            <v>497168</v>
          </cell>
          <cell r="G46">
            <v>507012</v>
          </cell>
          <cell r="H46">
            <v>8364805</v>
          </cell>
        </row>
        <row r="47">
          <cell r="C47">
            <v>610234</v>
          </cell>
          <cell r="D47">
            <v>5657401</v>
          </cell>
          <cell r="E47">
            <v>1497794</v>
          </cell>
          <cell r="F47">
            <v>547216</v>
          </cell>
          <cell r="G47">
            <v>562856</v>
          </cell>
          <cell r="H47">
            <v>8875501</v>
          </cell>
        </row>
        <row r="48">
          <cell r="C48">
            <v>380695</v>
          </cell>
          <cell r="D48">
            <v>3820742</v>
          </cell>
          <cell r="E48">
            <v>982457</v>
          </cell>
          <cell r="F48">
            <v>426275</v>
          </cell>
          <cell r="G48">
            <v>282181</v>
          </cell>
          <cell r="H48">
            <v>5892350</v>
          </cell>
        </row>
      </sheetData>
      <sheetData sheetId="20">
        <row r="44">
          <cell r="C44">
            <v>129470</v>
          </cell>
          <cell r="D44">
            <v>39144</v>
          </cell>
          <cell r="E44">
            <v>8436</v>
          </cell>
          <cell r="F44">
            <v>166554</v>
          </cell>
          <cell r="G44">
            <v>961127</v>
          </cell>
          <cell r="H44">
            <v>6592645</v>
          </cell>
          <cell r="I44">
            <v>8416</v>
          </cell>
        </row>
        <row r="45">
          <cell r="C45">
            <v>134313</v>
          </cell>
          <cell r="D45">
            <v>0</v>
          </cell>
          <cell r="E45">
            <v>8836</v>
          </cell>
          <cell r="F45">
            <v>295665</v>
          </cell>
          <cell r="G45">
            <v>899737</v>
          </cell>
          <cell r="H45">
            <v>6055149</v>
          </cell>
          <cell r="I45">
            <v>8815</v>
          </cell>
        </row>
        <row r="46">
          <cell r="C46">
            <v>454230</v>
          </cell>
          <cell r="D46">
            <v>156761</v>
          </cell>
          <cell r="E46">
            <v>114922</v>
          </cell>
          <cell r="F46">
            <v>164638</v>
          </cell>
          <cell r="G46">
            <v>1224846</v>
          </cell>
          <cell r="H46">
            <v>6221202</v>
          </cell>
          <cell r="I46">
            <v>28206</v>
          </cell>
        </row>
        <row r="47">
          <cell r="C47">
            <v>322029</v>
          </cell>
          <cell r="D47">
            <v>170216</v>
          </cell>
          <cell r="E47">
            <v>22463</v>
          </cell>
          <cell r="F47">
            <v>197973</v>
          </cell>
          <cell r="G47">
            <v>1418914</v>
          </cell>
          <cell r="H47">
            <v>6727492</v>
          </cell>
          <cell r="I47">
            <v>16414</v>
          </cell>
        </row>
        <row r="48">
          <cell r="C48">
            <v>169732</v>
          </cell>
          <cell r="D48">
            <v>161463</v>
          </cell>
          <cell r="E48">
            <v>55876</v>
          </cell>
          <cell r="F48">
            <v>141894</v>
          </cell>
          <cell r="G48">
            <v>1506001</v>
          </cell>
          <cell r="H48">
            <v>3815322</v>
          </cell>
          <cell r="I48">
            <v>42062</v>
          </cell>
        </row>
      </sheetData>
      <sheetData sheetId="21">
        <row r="44">
          <cell r="C44">
            <v>261182</v>
          </cell>
        </row>
      </sheetData>
      <sheetData sheetId="22">
        <row r="95">
          <cell r="C95">
            <v>22548200931</v>
          </cell>
        </row>
      </sheetData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_前提"/>
      <sheetName val="入力_名簿"/>
      <sheetName val="入力_調査票"/>
      <sheetName val="構成率"/>
      <sheetName val="構成率・パック県外除く"/>
      <sheetName val="訪問地点数"/>
      <sheetName val="平均宿泊施設数"/>
      <sheetName val="実家・キャンプ場等利用補正係数"/>
      <sheetName val="消費額"/>
      <sheetName val="出力_統計量"/>
      <sheetName val="出力_共有様式"/>
      <sheetName val="work対象月"/>
      <sheetName val="work調査地点"/>
      <sheetName val="work名簿"/>
      <sheetName val="work調査票"/>
      <sheetName val="拡大係数"/>
      <sheetName val="宿泊客数"/>
      <sheetName val="集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65"/>
  <sheetViews>
    <sheetView tabSelected="1" view="pageBreakPreview" topLeftCell="A37" zoomScale="60" zoomScaleNormal="75" workbookViewId="0">
      <selection activeCell="J69" sqref="J69"/>
    </sheetView>
  </sheetViews>
  <sheetFormatPr defaultRowHeight="12" x14ac:dyDescent="0.15"/>
  <cols>
    <col min="1" max="1" width="9.140625" style="1"/>
    <col min="2" max="13" width="20.140625" style="1" customWidth="1"/>
    <col min="14" max="16384" width="9.140625" style="1"/>
  </cols>
  <sheetData>
    <row r="1" spans="2:10" ht="20.100000000000001" customHeight="1" x14ac:dyDescent="0.2">
      <c r="B1" s="64" t="s">
        <v>34</v>
      </c>
      <c r="C1" s="64"/>
      <c r="D1" s="63"/>
      <c r="E1" s="63"/>
      <c r="F1" s="63"/>
      <c r="G1" s="63"/>
      <c r="H1" s="63"/>
      <c r="I1" s="63"/>
    </row>
    <row r="2" spans="2:10" ht="20.100000000000001" customHeight="1" x14ac:dyDescent="0.2">
      <c r="B2" s="62"/>
      <c r="C2" s="62"/>
      <c r="D2" s="62"/>
      <c r="E2" s="62"/>
      <c r="F2" s="62"/>
      <c r="G2" s="62"/>
      <c r="H2" s="62"/>
      <c r="J2" s="61" t="s">
        <v>26</v>
      </c>
    </row>
    <row r="3" spans="2:10" ht="20.100000000000001" customHeight="1" x14ac:dyDescent="0.2">
      <c r="B3" s="60" t="s">
        <v>25</v>
      </c>
      <c r="C3" s="60"/>
      <c r="D3" s="77"/>
      <c r="E3" s="79"/>
      <c r="F3" s="77"/>
      <c r="G3" s="78"/>
      <c r="H3" s="77"/>
      <c r="I3" s="77"/>
      <c r="J3" s="76"/>
    </row>
    <row r="4" spans="2:10" ht="20.100000000000001" customHeight="1" x14ac:dyDescent="0.2">
      <c r="B4" s="35"/>
      <c r="C4" s="35"/>
      <c r="D4" s="46" t="s">
        <v>33</v>
      </c>
      <c r="E4" s="75" t="s">
        <v>32</v>
      </c>
      <c r="F4" s="46" t="s">
        <v>31</v>
      </c>
      <c r="G4" s="45" t="s">
        <v>30</v>
      </c>
      <c r="H4" s="46" t="s">
        <v>29</v>
      </c>
      <c r="I4" s="46" t="s">
        <v>15</v>
      </c>
      <c r="J4" s="50" t="s">
        <v>14</v>
      </c>
    </row>
    <row r="5" spans="2:10" ht="20.100000000000001" customHeight="1" x14ac:dyDescent="0.2">
      <c r="B5" s="35" t="s">
        <v>13</v>
      </c>
      <c r="C5" s="35"/>
      <c r="D5" s="22"/>
      <c r="E5" s="74"/>
      <c r="F5" s="22"/>
      <c r="G5" s="73"/>
      <c r="H5" s="22"/>
      <c r="I5" s="22"/>
      <c r="J5" s="72"/>
    </row>
    <row r="6" spans="2:10" ht="20.100000000000001" customHeight="1" x14ac:dyDescent="0.2">
      <c r="B6" s="39"/>
      <c r="C6" s="34" t="s">
        <v>6</v>
      </c>
      <c r="D6" s="37">
        <v>646659</v>
      </c>
      <c r="E6" s="38">
        <v>4308519</v>
      </c>
      <c r="F6" s="37">
        <v>1637425</v>
      </c>
      <c r="G6" s="32">
        <v>288183</v>
      </c>
      <c r="H6" s="37">
        <v>76625</v>
      </c>
      <c r="I6" s="31">
        <f>SUM(D6:H6)</f>
        <v>6957411</v>
      </c>
      <c r="J6" s="43">
        <v>0.192</v>
      </c>
    </row>
    <row r="7" spans="2:10" ht="20.100000000000001" customHeight="1" x14ac:dyDescent="0.2">
      <c r="B7" s="28" t="s">
        <v>12</v>
      </c>
      <c r="C7" s="27" t="s">
        <v>4</v>
      </c>
      <c r="D7" s="69">
        <f>[1]⑦同行者人数!C44</f>
        <v>647281</v>
      </c>
      <c r="E7" s="71">
        <f>[1]⑦同行者人数!D44</f>
        <v>4780693</v>
      </c>
      <c r="F7" s="69">
        <f>[1]⑦同行者人数!E44</f>
        <v>1943322</v>
      </c>
      <c r="G7" s="70">
        <f>[1]⑦同行者人数!F44</f>
        <v>422249</v>
      </c>
      <c r="H7" s="69">
        <f>[1]⑦同行者人数!G44</f>
        <v>112247</v>
      </c>
      <c r="I7" s="69">
        <f>[1]⑦同行者人数!H44</f>
        <v>7905792</v>
      </c>
      <c r="J7" s="23">
        <f>ROUND(I7/I$27,3)</f>
        <v>0.20599999999999999</v>
      </c>
    </row>
    <row r="8" spans="2:10" ht="20.100000000000001" customHeight="1" x14ac:dyDescent="0.2">
      <c r="B8" s="22"/>
      <c r="C8" s="21" t="s">
        <v>3</v>
      </c>
      <c r="D8" s="20">
        <f>((D7/D6)-1)*100</f>
        <v>9.6186707368173252E-2</v>
      </c>
      <c r="E8" s="20">
        <f>((E7/E6)-1)*100</f>
        <v>10.959078978182536</v>
      </c>
      <c r="F8" s="20">
        <f>((F7/F6)-1)*100</f>
        <v>18.681588469700895</v>
      </c>
      <c r="G8" s="20">
        <f>((G7/G6)-1)*100</f>
        <v>46.521134140459353</v>
      </c>
      <c r="H8" s="20">
        <f>((H7/H6)-1)*100</f>
        <v>46.488743882544867</v>
      </c>
      <c r="I8" s="20">
        <f>((I7/I6)-1)*100</f>
        <v>13.631234377270518</v>
      </c>
      <c r="J8" s="42"/>
    </row>
    <row r="9" spans="2:10" ht="20.100000000000001" customHeight="1" x14ac:dyDescent="0.2">
      <c r="B9" s="67"/>
      <c r="C9" s="66" t="s">
        <v>28</v>
      </c>
      <c r="D9" s="16">
        <f>ROUND(D7/$I7,3)</f>
        <v>8.2000000000000003E-2</v>
      </c>
      <c r="E9" s="16">
        <f>ROUND(E7/$I7,3)</f>
        <v>0.60499999999999998</v>
      </c>
      <c r="F9" s="16">
        <f>ROUND(F7/$I7,3)</f>
        <v>0.246</v>
      </c>
      <c r="G9" s="16">
        <f>ROUND(G7/$I7,3)</f>
        <v>5.2999999999999999E-2</v>
      </c>
      <c r="H9" s="16">
        <f>ROUND(H7/$I7,3)</f>
        <v>1.4E-2</v>
      </c>
      <c r="I9" s="16">
        <v>1</v>
      </c>
      <c r="J9" s="14"/>
    </row>
    <row r="10" spans="2:10" ht="20.100000000000001" customHeight="1" x14ac:dyDescent="0.2">
      <c r="B10" s="35"/>
      <c r="C10" s="34" t="s">
        <v>6</v>
      </c>
      <c r="D10" s="37">
        <v>507449</v>
      </c>
      <c r="E10" s="38">
        <v>4330940</v>
      </c>
      <c r="F10" s="37">
        <v>1424310</v>
      </c>
      <c r="G10" s="32">
        <v>332151</v>
      </c>
      <c r="H10" s="37">
        <v>222994</v>
      </c>
      <c r="I10" s="31">
        <f>SUM(D10:H10)</f>
        <v>6817844</v>
      </c>
      <c r="J10" s="29">
        <v>0.188</v>
      </c>
    </row>
    <row r="11" spans="2:10" ht="20.100000000000001" customHeight="1" x14ac:dyDescent="0.2">
      <c r="B11" s="28" t="s">
        <v>11</v>
      </c>
      <c r="C11" s="27" t="s">
        <v>4</v>
      </c>
      <c r="D11" s="69">
        <f>[1]⑦同行者人数!C45</f>
        <v>547997</v>
      </c>
      <c r="E11" s="71">
        <f>[1]⑦同行者人数!D45</f>
        <v>4802167</v>
      </c>
      <c r="F11" s="69">
        <f>[1]⑦同行者人数!E45</f>
        <v>1526402</v>
      </c>
      <c r="G11" s="70">
        <f>[1]⑦同行者人数!F45</f>
        <v>417615</v>
      </c>
      <c r="H11" s="69">
        <f>[1]⑦同行者人数!G45</f>
        <v>108334</v>
      </c>
      <c r="I11" s="69">
        <f>[1]⑦同行者人数!H45</f>
        <v>7402515</v>
      </c>
      <c r="J11" s="23">
        <f>ROUND(I11/I$27,3)</f>
        <v>0.193</v>
      </c>
    </row>
    <row r="12" spans="2:10" ht="20.100000000000001" customHeight="1" x14ac:dyDescent="0.2">
      <c r="B12" s="35"/>
      <c r="C12" s="21" t="s">
        <v>3</v>
      </c>
      <c r="D12" s="20">
        <f>((D11/D10)-1)*100</f>
        <v>7.9905566864847399</v>
      </c>
      <c r="E12" s="20">
        <f>((E11/E10)-1)*100</f>
        <v>10.880478602797549</v>
      </c>
      <c r="F12" s="20">
        <f>((F11/F10)-1)*100</f>
        <v>7.167821611868197</v>
      </c>
      <c r="G12" s="20">
        <f>((G11/G10)-1)*100</f>
        <v>25.730465962769955</v>
      </c>
      <c r="H12" s="20">
        <f>((H11/H10)-1)*100</f>
        <v>-51.41842381409365</v>
      </c>
      <c r="I12" s="20">
        <f>((I11/I10)-1)*100</f>
        <v>8.5755995590394818</v>
      </c>
      <c r="J12" s="19"/>
    </row>
    <row r="13" spans="2:10" ht="20.100000000000001" customHeight="1" x14ac:dyDescent="0.2">
      <c r="B13" s="67"/>
      <c r="C13" s="66" t="s">
        <v>28</v>
      </c>
      <c r="D13" s="16">
        <f>ROUND(D11/$I11,3)</f>
        <v>7.3999999999999996E-2</v>
      </c>
      <c r="E13" s="16">
        <f>ROUND(E11/$I11,3)</f>
        <v>0.64900000000000002</v>
      </c>
      <c r="F13" s="16">
        <f>ROUND(F11/$I11,3)</f>
        <v>0.20599999999999999</v>
      </c>
      <c r="G13" s="16">
        <f>ROUND(G11/$I11,3)</f>
        <v>5.6000000000000001E-2</v>
      </c>
      <c r="H13" s="16">
        <f>ROUND(H11/$I11,3)</f>
        <v>1.4999999999999999E-2</v>
      </c>
      <c r="I13" s="15">
        <v>1</v>
      </c>
      <c r="J13" s="36"/>
    </row>
    <row r="14" spans="2:10" ht="20.100000000000001" customHeight="1" x14ac:dyDescent="0.2">
      <c r="B14" s="39"/>
      <c r="C14" s="34" t="s">
        <v>6</v>
      </c>
      <c r="D14" s="37">
        <v>562301</v>
      </c>
      <c r="E14" s="38">
        <v>5469411</v>
      </c>
      <c r="F14" s="37">
        <v>1460885</v>
      </c>
      <c r="G14" s="32">
        <v>379367</v>
      </c>
      <c r="H14" s="37">
        <v>338095</v>
      </c>
      <c r="I14" s="31">
        <f>SUM(D14:H14)</f>
        <v>8210059</v>
      </c>
      <c r="J14" s="29">
        <v>0.22700000000000001</v>
      </c>
    </row>
    <row r="15" spans="2:10" ht="20.100000000000001" customHeight="1" x14ac:dyDescent="0.2">
      <c r="B15" s="28" t="s">
        <v>9</v>
      </c>
      <c r="C15" s="27" t="s">
        <v>4</v>
      </c>
      <c r="D15" s="69">
        <f>[1]⑦同行者人数!C46</f>
        <v>812187</v>
      </c>
      <c r="E15" s="71">
        <f>[1]⑦同行者人数!D46</f>
        <v>5022296</v>
      </c>
      <c r="F15" s="69">
        <f>[1]⑦同行者人数!E46</f>
        <v>1526142</v>
      </c>
      <c r="G15" s="70">
        <f>[1]⑦同行者人数!F46</f>
        <v>497168</v>
      </c>
      <c r="H15" s="69">
        <f>[1]⑦同行者人数!G46</f>
        <v>507012</v>
      </c>
      <c r="I15" s="69">
        <f>[1]⑦同行者人数!H46</f>
        <v>8364805</v>
      </c>
      <c r="J15" s="23">
        <f>ROUND(I15/I$27,3)</f>
        <v>0.218</v>
      </c>
    </row>
    <row r="16" spans="2:10" ht="20.100000000000001" customHeight="1" x14ac:dyDescent="0.2">
      <c r="B16" s="35"/>
      <c r="C16" s="21" t="s">
        <v>3</v>
      </c>
      <c r="D16" s="20">
        <f>((D15/D14)-1)*100</f>
        <v>44.439899626712375</v>
      </c>
      <c r="E16" s="20">
        <f>((E15/E14)-1)*100</f>
        <v>-8.1748290629466318</v>
      </c>
      <c r="F16" s="20">
        <f>((F15/F14)-1)*100</f>
        <v>4.4669498283574693</v>
      </c>
      <c r="G16" s="20">
        <f>((G15/G14)-1)*100</f>
        <v>31.051989234698851</v>
      </c>
      <c r="H16" s="20">
        <f>((H15/H14)-1)*100</f>
        <v>49.961401381268587</v>
      </c>
      <c r="I16" s="20">
        <f>((I15/I14)-1)*100</f>
        <v>1.8848342015568953</v>
      </c>
      <c r="J16" s="19"/>
    </row>
    <row r="17" spans="2:11" ht="20.100000000000001" customHeight="1" x14ac:dyDescent="0.2">
      <c r="B17" s="67"/>
      <c r="C17" s="66" t="s">
        <v>28</v>
      </c>
      <c r="D17" s="16">
        <f>ROUND(D15/$I15,3)</f>
        <v>9.7000000000000003E-2</v>
      </c>
      <c r="E17" s="16">
        <f>ROUND(E15/$I15,3)</f>
        <v>0.6</v>
      </c>
      <c r="F17" s="16">
        <f>ROUND(F15/$I15,3)</f>
        <v>0.182</v>
      </c>
      <c r="G17" s="16">
        <f>ROUND(G15/$I15,3)</f>
        <v>5.8999999999999997E-2</v>
      </c>
      <c r="H17" s="16">
        <f>ROUND(H15/$I15,3)</f>
        <v>6.0999999999999999E-2</v>
      </c>
      <c r="I17" s="16">
        <v>1</v>
      </c>
      <c r="J17" s="14"/>
    </row>
    <row r="18" spans="2:11" ht="20.100000000000001" customHeight="1" x14ac:dyDescent="0.2">
      <c r="B18" s="35"/>
      <c r="C18" s="34" t="s">
        <v>6</v>
      </c>
      <c r="D18" s="37">
        <v>479694</v>
      </c>
      <c r="E18" s="38">
        <v>5848142</v>
      </c>
      <c r="F18" s="37">
        <v>1705813</v>
      </c>
      <c r="G18" s="32">
        <v>503727</v>
      </c>
      <c r="H18" s="37">
        <v>362278</v>
      </c>
      <c r="I18" s="31">
        <f>SUM(D18:H18)</f>
        <v>8899654</v>
      </c>
      <c r="J18" s="29">
        <v>0.246</v>
      </c>
    </row>
    <row r="19" spans="2:11" ht="20.100000000000001" customHeight="1" x14ac:dyDescent="0.2">
      <c r="B19" s="28" t="s">
        <v>8</v>
      </c>
      <c r="C19" s="27" t="s">
        <v>4</v>
      </c>
      <c r="D19" s="69">
        <f>[1]⑦同行者人数!C47</f>
        <v>610234</v>
      </c>
      <c r="E19" s="71">
        <f>[1]⑦同行者人数!D47</f>
        <v>5657401</v>
      </c>
      <c r="F19" s="69">
        <f>[1]⑦同行者人数!E47</f>
        <v>1497794</v>
      </c>
      <c r="G19" s="70">
        <f>[1]⑦同行者人数!F47</f>
        <v>547216</v>
      </c>
      <c r="H19" s="69">
        <f>[1]⑦同行者人数!G47</f>
        <v>562856</v>
      </c>
      <c r="I19" s="69">
        <f>[1]⑦同行者人数!H47</f>
        <v>8875501</v>
      </c>
      <c r="J19" s="23">
        <f>ROUND(I19/I$27,3)</f>
        <v>0.23100000000000001</v>
      </c>
    </row>
    <row r="20" spans="2:11" ht="20.100000000000001" customHeight="1" x14ac:dyDescent="0.2">
      <c r="B20" s="35"/>
      <c r="C20" s="21" t="s">
        <v>3</v>
      </c>
      <c r="D20" s="20">
        <f>((D19/D18)-1)*100</f>
        <v>27.213181736690473</v>
      </c>
      <c r="E20" s="20">
        <f>((E19/E18)-1)*100</f>
        <v>-3.2615658101325162</v>
      </c>
      <c r="F20" s="20">
        <f>((F19/F18)-1)*100</f>
        <v>-12.194713019539661</v>
      </c>
      <c r="G20" s="20">
        <f>((G19/G18)-1)*100</f>
        <v>8.6334462913443275</v>
      </c>
      <c r="H20" s="20">
        <f>((H19/H18)-1)*100</f>
        <v>55.365768829462446</v>
      </c>
      <c r="I20" s="20">
        <f>((I19/I18)-1)*100</f>
        <v>-0.27139257323935961</v>
      </c>
      <c r="J20" s="19"/>
    </row>
    <row r="21" spans="2:11" ht="20.100000000000001" customHeight="1" x14ac:dyDescent="0.2">
      <c r="B21" s="67"/>
      <c r="C21" s="66" t="s">
        <v>28</v>
      </c>
      <c r="D21" s="16">
        <f>ROUND(D19/$I19,3)</f>
        <v>6.9000000000000006E-2</v>
      </c>
      <c r="E21" s="16">
        <f>ROUND(E19/$I19,3)</f>
        <v>0.63700000000000001</v>
      </c>
      <c r="F21" s="16">
        <f>ROUND(F19/$I19,3)</f>
        <v>0.16900000000000001</v>
      </c>
      <c r="G21" s="16">
        <f>ROUND(G19/$I19,3)</f>
        <v>6.2E-2</v>
      </c>
      <c r="H21" s="16">
        <f>ROUND(H19/$I19,3)</f>
        <v>6.3E-2</v>
      </c>
      <c r="I21" s="15">
        <v>1</v>
      </c>
      <c r="J21" s="36"/>
    </row>
    <row r="22" spans="2:11" ht="20.100000000000001" customHeight="1" x14ac:dyDescent="0.2">
      <c r="B22" s="39"/>
      <c r="C22" s="34" t="s">
        <v>6</v>
      </c>
      <c r="D22" s="37">
        <v>318556</v>
      </c>
      <c r="E22" s="38">
        <v>3127946</v>
      </c>
      <c r="F22" s="37">
        <v>1110747</v>
      </c>
      <c r="G22" s="32">
        <v>415903</v>
      </c>
      <c r="H22" s="37">
        <v>335155</v>
      </c>
      <c r="I22" s="31">
        <f>SUM(D22:H22)</f>
        <v>5308307</v>
      </c>
      <c r="J22" s="29">
        <v>0.14699999999999999</v>
      </c>
    </row>
    <row r="23" spans="2:11" ht="20.100000000000001" customHeight="1" x14ac:dyDescent="0.2">
      <c r="B23" s="28" t="s">
        <v>7</v>
      </c>
      <c r="C23" s="27" t="s">
        <v>4</v>
      </c>
      <c r="D23" s="69">
        <f>[1]⑦同行者人数!C48</f>
        <v>380695</v>
      </c>
      <c r="E23" s="71">
        <f>[1]⑦同行者人数!D48</f>
        <v>3820742</v>
      </c>
      <c r="F23" s="69">
        <f>[1]⑦同行者人数!E48</f>
        <v>982457</v>
      </c>
      <c r="G23" s="70">
        <f>[1]⑦同行者人数!F48</f>
        <v>426275</v>
      </c>
      <c r="H23" s="69">
        <f>[1]⑦同行者人数!G48</f>
        <v>282181</v>
      </c>
      <c r="I23" s="69">
        <f>[1]⑦同行者人数!H48</f>
        <v>5892350</v>
      </c>
      <c r="J23" s="23">
        <f>ROUND(I23/I$27,3)</f>
        <v>0.153</v>
      </c>
    </row>
    <row r="24" spans="2:11" ht="20.100000000000001" customHeight="1" x14ac:dyDescent="0.2">
      <c r="B24" s="35"/>
      <c r="C24" s="21" t="s">
        <v>3</v>
      </c>
      <c r="D24" s="20">
        <f>((D23/D22)-1)*100</f>
        <v>19.506460402566582</v>
      </c>
      <c r="E24" s="20">
        <f>((E23/E22)-1)*100</f>
        <v>22.148592079275019</v>
      </c>
      <c r="F24" s="20">
        <f>((F23/F22)-1)*100</f>
        <v>-11.549884897280837</v>
      </c>
      <c r="G24" s="20">
        <f>((G23/G22)-1)*100</f>
        <v>2.493850729617253</v>
      </c>
      <c r="H24" s="20">
        <f>((H23/H22)-1)*100</f>
        <v>-15.805821187211889</v>
      </c>
      <c r="I24" s="20">
        <f>((I23/I22)-1)*100</f>
        <v>11.002434486174216</v>
      </c>
      <c r="J24" s="19"/>
    </row>
    <row r="25" spans="2:11" ht="20.100000000000001" customHeight="1" x14ac:dyDescent="0.2">
      <c r="B25" s="67"/>
      <c r="C25" s="66" t="s">
        <v>28</v>
      </c>
      <c r="D25" s="16">
        <f>ROUND(D23/$I23,3)</f>
        <v>6.5000000000000002E-2</v>
      </c>
      <c r="E25" s="16">
        <f>ROUND(E23/$I23,3)</f>
        <v>0.64800000000000002</v>
      </c>
      <c r="F25" s="16">
        <f>ROUND(F23/$I23,3)</f>
        <v>0.16700000000000001</v>
      </c>
      <c r="G25" s="16">
        <f>ROUND(G23/$I23,3)</f>
        <v>7.1999999999999995E-2</v>
      </c>
      <c r="H25" s="16">
        <f>ROUND(H23/$I23,3)</f>
        <v>4.8000000000000001E-2</v>
      </c>
      <c r="I25" s="15">
        <v>1</v>
      </c>
      <c r="J25" s="36"/>
    </row>
    <row r="26" spans="2:11" ht="20.100000000000001" customHeight="1" x14ac:dyDescent="0.2">
      <c r="B26" s="35"/>
      <c r="C26" s="34" t="s">
        <v>6</v>
      </c>
      <c r="D26" s="31">
        <f>SUM(D6,D10,D14,D18,D22)</f>
        <v>2514659</v>
      </c>
      <c r="E26" s="33">
        <f>SUM(E6,E10,E14,E18,E22)</f>
        <v>23084958</v>
      </c>
      <c r="F26" s="31">
        <f>SUM(F6,F10,F14,F18,F22)</f>
        <v>7339180</v>
      </c>
      <c r="G26" s="30">
        <f>SUM(G6,G10,G14,G18,G22)</f>
        <v>1919331</v>
      </c>
      <c r="H26" s="31">
        <f>SUM(H6,H10,H14,H18,H22)</f>
        <v>1335147</v>
      </c>
      <c r="I26" s="31">
        <f>SUM(D26:H26)</f>
        <v>36193275</v>
      </c>
      <c r="J26" s="29">
        <f>SUM(J6,J10,J14,J18,J22)</f>
        <v>1</v>
      </c>
    </row>
    <row r="27" spans="2:11" ht="20.100000000000001" customHeight="1" x14ac:dyDescent="0.2">
      <c r="B27" s="28" t="s">
        <v>5</v>
      </c>
      <c r="C27" s="27" t="s">
        <v>4</v>
      </c>
      <c r="D27" s="69">
        <f>SUM(D7+D11+D15+D19+D23)</f>
        <v>2998394</v>
      </c>
      <c r="E27" s="71">
        <f>SUM(E7+E11+E15+E19+E23)</f>
        <v>24083299</v>
      </c>
      <c r="F27" s="69">
        <f>SUM(F7+F11+F15+F19+F23)</f>
        <v>7476117</v>
      </c>
      <c r="G27" s="70">
        <f>SUM(G7+G11+G15+G19+G23)</f>
        <v>2310523</v>
      </c>
      <c r="H27" s="69">
        <f>SUM(H7+H11+H15+H19+H23)</f>
        <v>1572630</v>
      </c>
      <c r="I27" s="69">
        <f>SUM(D27:H27)</f>
        <v>38440963</v>
      </c>
      <c r="J27" s="23">
        <v>1</v>
      </c>
      <c r="K27" s="68"/>
    </row>
    <row r="28" spans="2:11" ht="20.100000000000001" customHeight="1" x14ac:dyDescent="0.2">
      <c r="B28" s="35"/>
      <c r="C28" s="21" t="s">
        <v>3</v>
      </c>
      <c r="D28" s="20">
        <f>((D27/D26)-1)*100</f>
        <v>19.236604247335332</v>
      </c>
      <c r="E28" s="20">
        <f>((E27/E26)-1)*100</f>
        <v>4.3246385806723131</v>
      </c>
      <c r="F28" s="20">
        <f>((F27/F26)-1)*100</f>
        <v>1.8658351477958135</v>
      </c>
      <c r="G28" s="20">
        <f>((G27/G26)-1)*100</f>
        <v>20.381685076727262</v>
      </c>
      <c r="H28" s="20">
        <f>((H27/H26)-1)*100</f>
        <v>17.787030192181085</v>
      </c>
      <c r="I28" s="20">
        <f>((I27/I26)-1)*100</f>
        <v>6.2102365701915518</v>
      </c>
      <c r="J28" s="19"/>
    </row>
    <row r="29" spans="2:11" ht="20.100000000000001" customHeight="1" x14ac:dyDescent="0.2">
      <c r="B29" s="67"/>
      <c r="C29" s="66" t="s">
        <v>28</v>
      </c>
      <c r="D29" s="16">
        <f>ROUND(D27/$I27,3)</f>
        <v>7.8E-2</v>
      </c>
      <c r="E29" s="16">
        <f>ROUND(E27/$I27,3)</f>
        <v>0.627</v>
      </c>
      <c r="F29" s="16">
        <f>ROUND(F27/$I27,3)</f>
        <v>0.19400000000000001</v>
      </c>
      <c r="G29" s="16">
        <f>ROUND(G27/$I27,3)</f>
        <v>0.06</v>
      </c>
      <c r="H29" s="16">
        <f>ROUND(H27/$I27,3)</f>
        <v>4.1000000000000002E-2</v>
      </c>
      <c r="I29" s="15">
        <v>1</v>
      </c>
      <c r="J29" s="14"/>
    </row>
    <row r="30" spans="2:11" ht="20.100000000000001" customHeight="1" x14ac:dyDescent="0.15">
      <c r="B30" s="7" t="s">
        <v>0</v>
      </c>
      <c r="C30" s="2"/>
      <c r="D30" s="65"/>
      <c r="E30" s="65"/>
      <c r="F30" s="65"/>
      <c r="G30" s="65"/>
      <c r="H30" s="65"/>
      <c r="I30" s="65"/>
    </row>
    <row r="31" spans="2:11" ht="20.100000000000001" customHeight="1" x14ac:dyDescent="0.15">
      <c r="B31" s="2"/>
      <c r="C31" s="2"/>
      <c r="D31" s="2"/>
      <c r="E31" s="2"/>
      <c r="F31" s="2"/>
      <c r="G31" s="2"/>
      <c r="H31" s="2"/>
      <c r="I31" s="2"/>
    </row>
    <row r="32" spans="2:11" ht="20.100000000000001" customHeight="1" x14ac:dyDescent="0.15">
      <c r="B32" s="2"/>
      <c r="C32" s="2"/>
      <c r="D32" s="2"/>
      <c r="E32" s="2"/>
      <c r="F32" s="2"/>
      <c r="G32" s="2"/>
      <c r="H32" s="2"/>
      <c r="I32" s="2"/>
    </row>
    <row r="33" spans="2:13" ht="20.100000000000001" customHeight="1" x14ac:dyDescent="0.2">
      <c r="B33" s="64" t="s">
        <v>27</v>
      </c>
      <c r="C33" s="64"/>
      <c r="D33" s="63"/>
      <c r="E33" s="63"/>
      <c r="F33" s="63"/>
      <c r="G33" s="63"/>
      <c r="H33" s="63"/>
      <c r="I33" s="63"/>
      <c r="J33" s="63"/>
      <c r="K33" s="63"/>
      <c r="L33" s="63"/>
      <c r="M33" s="63"/>
    </row>
    <row r="34" spans="2:13" ht="20.100000000000001" customHeight="1" x14ac:dyDescent="0.2">
      <c r="B34" s="62"/>
      <c r="C34" s="62"/>
      <c r="D34" s="62"/>
      <c r="E34" s="62"/>
      <c r="F34" s="62"/>
      <c r="G34" s="62"/>
      <c r="H34" s="62"/>
      <c r="I34" s="62"/>
      <c r="J34" s="62"/>
      <c r="K34" s="62"/>
      <c r="M34" s="61" t="s">
        <v>26</v>
      </c>
    </row>
    <row r="35" spans="2:13" ht="20.100000000000001" customHeight="1" x14ac:dyDescent="0.2">
      <c r="B35" s="60" t="s">
        <v>25</v>
      </c>
      <c r="C35" s="60"/>
      <c r="D35" s="59" t="s">
        <v>24</v>
      </c>
      <c r="E35" s="58"/>
      <c r="F35" s="58"/>
      <c r="G35" s="57"/>
      <c r="H35" s="55"/>
      <c r="I35" s="55"/>
      <c r="J35" s="55"/>
      <c r="K35" s="55"/>
      <c r="L35" s="56"/>
      <c r="M35" s="55"/>
    </row>
    <row r="36" spans="2:13" ht="20.100000000000001" customHeight="1" x14ac:dyDescent="0.2">
      <c r="B36" s="35"/>
      <c r="C36" s="35"/>
      <c r="D36" s="54" t="s">
        <v>23</v>
      </c>
      <c r="E36" s="54" t="s">
        <v>22</v>
      </c>
      <c r="F36" s="53" t="s">
        <v>21</v>
      </c>
      <c r="G36" s="52" t="s">
        <v>20</v>
      </c>
      <c r="H36" s="51" t="s">
        <v>19</v>
      </c>
      <c r="I36" s="46" t="s">
        <v>18</v>
      </c>
      <c r="J36" s="46" t="s">
        <v>17</v>
      </c>
      <c r="K36" s="46" t="s">
        <v>16</v>
      </c>
      <c r="L36" s="45" t="s">
        <v>15</v>
      </c>
      <c r="M36" s="50" t="s">
        <v>14</v>
      </c>
    </row>
    <row r="37" spans="2:13" ht="20.100000000000001" customHeight="1" x14ac:dyDescent="0.2">
      <c r="B37" s="35" t="s">
        <v>13</v>
      </c>
      <c r="C37" s="35"/>
      <c r="D37" s="49"/>
      <c r="E37" s="49"/>
      <c r="F37" s="48"/>
      <c r="G37" s="47"/>
      <c r="H37" s="46"/>
      <c r="I37" s="46"/>
      <c r="J37" s="46"/>
      <c r="K37" s="46"/>
      <c r="L37" s="45"/>
      <c r="M37" s="44"/>
    </row>
    <row r="38" spans="2:13" ht="20.100000000000001" customHeight="1" x14ac:dyDescent="0.2">
      <c r="B38" s="39"/>
      <c r="C38" s="34" t="s">
        <v>6</v>
      </c>
      <c r="D38" s="37">
        <v>25847</v>
      </c>
      <c r="E38" s="38">
        <v>57362</v>
      </c>
      <c r="F38" s="37">
        <v>0</v>
      </c>
      <c r="G38" s="32">
        <v>83209</v>
      </c>
      <c r="H38" s="37">
        <v>177881</v>
      </c>
      <c r="I38" s="37">
        <v>923299</v>
      </c>
      <c r="J38" s="37">
        <v>5746944</v>
      </c>
      <c r="K38" s="37">
        <v>26078</v>
      </c>
      <c r="L38" s="30">
        <f>SUM(G38:K38)</f>
        <v>6957411</v>
      </c>
      <c r="M38" s="43">
        <v>0.192</v>
      </c>
    </row>
    <row r="39" spans="2:13" ht="20.100000000000001" customHeight="1" x14ac:dyDescent="0.2">
      <c r="B39" s="28" t="s">
        <v>12</v>
      </c>
      <c r="C39" s="27" t="s">
        <v>4</v>
      </c>
      <c r="D39" s="25">
        <f>[1]⑧同行者別!C44</f>
        <v>129470</v>
      </c>
      <c r="E39" s="26">
        <f>[1]⑧同行者別!D44</f>
        <v>39144</v>
      </c>
      <c r="F39" s="25">
        <f>[1]⑧同行者別!E44</f>
        <v>8436</v>
      </c>
      <c r="G39" s="24">
        <f>SUM(D39:F39)</f>
        <v>177050</v>
      </c>
      <c r="H39" s="25">
        <f>[1]⑧同行者別!F44</f>
        <v>166554</v>
      </c>
      <c r="I39" s="25">
        <f>[1]⑧同行者別!G44</f>
        <v>961127</v>
      </c>
      <c r="J39" s="25">
        <f>[1]⑧同行者別!H44</f>
        <v>6592645</v>
      </c>
      <c r="K39" s="25">
        <f>[1]⑧同行者別!I44</f>
        <v>8416</v>
      </c>
      <c r="L39" s="24">
        <f>SUM(G39:K39)</f>
        <v>7905792</v>
      </c>
      <c r="M39" s="23">
        <f>ROUND(L39/L$59,3)</f>
        <v>0.20599999999999999</v>
      </c>
    </row>
    <row r="40" spans="2:13" ht="20.100000000000001" customHeight="1" x14ac:dyDescent="0.2">
      <c r="B40" s="22"/>
      <c r="C40" s="21" t="s">
        <v>3</v>
      </c>
      <c r="D40" s="20">
        <f>((D39/D38)-1)*100</f>
        <v>400.90919642511705</v>
      </c>
      <c r="E40" s="20">
        <f>((E39/E38)-1)*100</f>
        <v>-31.759701544576547</v>
      </c>
      <c r="F40" s="40" t="s">
        <v>10</v>
      </c>
      <c r="G40" s="20">
        <f>((G39/G38)-1)*100</f>
        <v>112.77746397625256</v>
      </c>
      <c r="H40" s="20">
        <f>((H39/H38)-1)*100</f>
        <v>-6.3677402308284776</v>
      </c>
      <c r="I40" s="20">
        <f>((I39/I38)-1)*100</f>
        <v>4.0970476519524013</v>
      </c>
      <c r="J40" s="20">
        <f>((J39/J38)-1)*100</f>
        <v>14.715664534054973</v>
      </c>
      <c r="K40" s="20">
        <f>((K39/K38)-1)*100</f>
        <v>-67.727586471355167</v>
      </c>
      <c r="L40" s="20">
        <f>((L39/L38)-1)*100</f>
        <v>13.631234377270518</v>
      </c>
      <c r="M40" s="42"/>
    </row>
    <row r="41" spans="2:13" ht="20.100000000000001" customHeight="1" x14ac:dyDescent="0.2">
      <c r="B41" s="18"/>
      <c r="C41" s="17" t="s">
        <v>2</v>
      </c>
      <c r="D41" s="16">
        <f>ROUND(D39/$L39,3)</f>
        <v>1.6E-2</v>
      </c>
      <c r="E41" s="16">
        <f>ROUND(E39/$L39,3)</f>
        <v>5.0000000000000001E-3</v>
      </c>
      <c r="F41" s="16">
        <f>ROUND(F39/$L39,3)</f>
        <v>1E-3</v>
      </c>
      <c r="G41" s="16">
        <f>ROUND(G39/$L39,3)</f>
        <v>2.1999999999999999E-2</v>
      </c>
      <c r="H41" s="16">
        <f>ROUND(H39/$L39,3)</f>
        <v>2.1000000000000001E-2</v>
      </c>
      <c r="I41" s="16">
        <f>ROUND(I39/$L39,3)</f>
        <v>0.122</v>
      </c>
      <c r="J41" s="16">
        <f>ROUND(J39/$L39,3)</f>
        <v>0.83399999999999996</v>
      </c>
      <c r="K41" s="16">
        <f>ROUND(K39/$L39,3)</f>
        <v>1E-3</v>
      </c>
      <c r="L41" s="16">
        <v>1</v>
      </c>
      <c r="M41" s="14"/>
    </row>
    <row r="42" spans="2:13" ht="20.100000000000001" customHeight="1" x14ac:dyDescent="0.2">
      <c r="B42" s="35"/>
      <c r="C42" s="34" t="s">
        <v>6</v>
      </c>
      <c r="D42" s="37">
        <v>206350</v>
      </c>
      <c r="E42" s="37">
        <v>46041</v>
      </c>
      <c r="F42" s="41">
        <v>0</v>
      </c>
      <c r="G42" s="32">
        <v>252391</v>
      </c>
      <c r="H42" s="37">
        <v>53469</v>
      </c>
      <c r="I42" s="37">
        <v>1071146</v>
      </c>
      <c r="J42" s="37">
        <v>5369175</v>
      </c>
      <c r="K42" s="37">
        <v>71663</v>
      </c>
      <c r="L42" s="30">
        <f>SUM(G42:K42)</f>
        <v>6817844</v>
      </c>
      <c r="M42" s="29">
        <v>0.188</v>
      </c>
    </row>
    <row r="43" spans="2:13" ht="20.100000000000001" customHeight="1" x14ac:dyDescent="0.2">
      <c r="B43" s="28" t="s">
        <v>11</v>
      </c>
      <c r="C43" s="27" t="s">
        <v>4</v>
      </c>
      <c r="D43" s="25">
        <f>[1]⑧同行者別!C45</f>
        <v>134313</v>
      </c>
      <c r="E43" s="25">
        <f>[1]⑧同行者別!D45</f>
        <v>0</v>
      </c>
      <c r="F43" s="24">
        <f>[1]⑧同行者別!E45</f>
        <v>8836</v>
      </c>
      <c r="G43" s="24">
        <f>SUM(D43:F43)</f>
        <v>143149</v>
      </c>
      <c r="H43" s="25">
        <f>[1]⑧同行者別!F45</f>
        <v>295665</v>
      </c>
      <c r="I43" s="25">
        <f>[1]⑧同行者別!G45</f>
        <v>899737</v>
      </c>
      <c r="J43" s="25">
        <f>[1]⑧同行者別!H45</f>
        <v>6055149</v>
      </c>
      <c r="K43" s="25">
        <f>[1]⑧同行者別!I45</f>
        <v>8815</v>
      </c>
      <c r="L43" s="24">
        <f>SUM(G43:K43)</f>
        <v>7402515</v>
      </c>
      <c r="M43" s="23">
        <f>ROUND(L43/L$59,3)</f>
        <v>0.193</v>
      </c>
    </row>
    <row r="44" spans="2:13" ht="20.100000000000001" customHeight="1" x14ac:dyDescent="0.2">
      <c r="B44" s="22"/>
      <c r="C44" s="21" t="s">
        <v>3</v>
      </c>
      <c r="D44" s="20">
        <f>((D43/D42)-1)*100</f>
        <v>-34.910104191906953</v>
      </c>
      <c r="E44" s="20">
        <f>((E43/E42)-1)*100</f>
        <v>-100</v>
      </c>
      <c r="F44" s="40" t="s">
        <v>10</v>
      </c>
      <c r="G44" s="20">
        <f>((G43/G42)-1)*100</f>
        <v>-43.282842890594353</v>
      </c>
      <c r="H44" s="20">
        <f>((H43/H42)-1)*100</f>
        <v>452.96526959546651</v>
      </c>
      <c r="I44" s="20">
        <f>((I43/I42)-1)*100</f>
        <v>-16.002393697964614</v>
      </c>
      <c r="J44" s="20">
        <f>((J43/J42)-1)*100</f>
        <v>12.776152760899029</v>
      </c>
      <c r="K44" s="20">
        <f>((K43/K42)-1)*100</f>
        <v>-87.699370665475911</v>
      </c>
      <c r="L44" s="20">
        <f>((L43/L42)-1)*100</f>
        <v>8.5755995590394818</v>
      </c>
      <c r="M44" s="19"/>
    </row>
    <row r="45" spans="2:13" ht="20.100000000000001" customHeight="1" x14ac:dyDescent="0.2">
      <c r="B45" s="18"/>
      <c r="C45" s="17" t="s">
        <v>2</v>
      </c>
      <c r="D45" s="16">
        <f>ROUND(D43/$L43,3)</f>
        <v>1.7999999999999999E-2</v>
      </c>
      <c r="E45" s="16">
        <f>ROUND(E43/$L43,3)</f>
        <v>0</v>
      </c>
      <c r="F45" s="16">
        <f>ROUND(F43/$L43,3)</f>
        <v>1E-3</v>
      </c>
      <c r="G45" s="16">
        <f>ROUND(G43/$L43,3)</f>
        <v>1.9E-2</v>
      </c>
      <c r="H45" s="16">
        <f>ROUND(H43/$L43,3)</f>
        <v>0.04</v>
      </c>
      <c r="I45" s="16">
        <f>ROUND(I43/$L43,3)</f>
        <v>0.122</v>
      </c>
      <c r="J45" s="16">
        <f>ROUND(J43/$L43,3)</f>
        <v>0.81799999999999995</v>
      </c>
      <c r="K45" s="16">
        <f>ROUND(K43/$L43,3)</f>
        <v>1E-3</v>
      </c>
      <c r="L45" s="15">
        <v>1</v>
      </c>
      <c r="M45" s="36"/>
    </row>
    <row r="46" spans="2:13" ht="20.100000000000001" customHeight="1" x14ac:dyDescent="0.2">
      <c r="B46" s="39"/>
      <c r="C46" s="34" t="s">
        <v>6</v>
      </c>
      <c r="D46" s="37">
        <v>150995</v>
      </c>
      <c r="E46" s="38">
        <v>144966</v>
      </c>
      <c r="F46" s="37">
        <v>8018</v>
      </c>
      <c r="G46" s="32">
        <v>303979</v>
      </c>
      <c r="H46" s="37">
        <v>120121</v>
      </c>
      <c r="I46" s="37">
        <v>1371246</v>
      </c>
      <c r="J46" s="37">
        <v>6275135</v>
      </c>
      <c r="K46" s="37">
        <v>139578</v>
      </c>
      <c r="L46" s="30">
        <f>SUM(G46:K46)</f>
        <v>8210059</v>
      </c>
      <c r="M46" s="29">
        <v>0.22700000000000001</v>
      </c>
    </row>
    <row r="47" spans="2:13" ht="20.100000000000001" customHeight="1" x14ac:dyDescent="0.2">
      <c r="B47" s="28" t="s">
        <v>9</v>
      </c>
      <c r="C47" s="27" t="s">
        <v>4</v>
      </c>
      <c r="D47" s="25">
        <f>[1]⑧同行者別!C46</f>
        <v>454230</v>
      </c>
      <c r="E47" s="26">
        <f>[1]⑧同行者別!D46</f>
        <v>156761</v>
      </c>
      <c r="F47" s="25">
        <f>[1]⑧同行者別!E46</f>
        <v>114922</v>
      </c>
      <c r="G47" s="24">
        <f>SUM(D47:F47)</f>
        <v>725913</v>
      </c>
      <c r="H47" s="25">
        <f>[1]⑧同行者別!F46</f>
        <v>164638</v>
      </c>
      <c r="I47" s="25">
        <f>[1]⑧同行者別!G46</f>
        <v>1224846</v>
      </c>
      <c r="J47" s="25">
        <f>[1]⑧同行者別!H46</f>
        <v>6221202</v>
      </c>
      <c r="K47" s="25">
        <f>[1]⑧同行者別!I46</f>
        <v>28206</v>
      </c>
      <c r="L47" s="24">
        <f>SUM(G47:K47)</f>
        <v>8364805</v>
      </c>
      <c r="M47" s="23">
        <f>ROUND(L47/L$59,3)</f>
        <v>0.218</v>
      </c>
    </row>
    <row r="48" spans="2:13" ht="20.100000000000001" customHeight="1" x14ac:dyDescent="0.2">
      <c r="B48" s="22"/>
      <c r="C48" s="21" t="s">
        <v>3</v>
      </c>
      <c r="D48" s="20">
        <f>((D47/D46)-1)*100</f>
        <v>200.82453061359647</v>
      </c>
      <c r="E48" s="20">
        <f>((E47/E46)-1)*100</f>
        <v>8.1363906019342522</v>
      </c>
      <c r="F48" s="20">
        <f>((F47/F46)-1)*100</f>
        <v>1333.300074831629</v>
      </c>
      <c r="G48" s="20">
        <f>((G47/G46)-1)*100</f>
        <v>138.80366735860042</v>
      </c>
      <c r="H48" s="20">
        <f>((H47/H46)-1)*100</f>
        <v>37.060131034540177</v>
      </c>
      <c r="I48" s="20">
        <f>((I47/I46)-1)*100</f>
        <v>-10.676421298585371</v>
      </c>
      <c r="J48" s="20">
        <f>((J47/J46)-1)*100</f>
        <v>-0.85947154921766078</v>
      </c>
      <c r="K48" s="20">
        <f>((K47/K46)-1)*100</f>
        <v>-79.791944289214626</v>
      </c>
      <c r="L48" s="20">
        <f>((L47/L46)-1)*100</f>
        <v>1.8848342015568953</v>
      </c>
      <c r="M48" s="19"/>
    </row>
    <row r="49" spans="2:13" ht="20.100000000000001" customHeight="1" x14ac:dyDescent="0.2">
      <c r="B49" s="18"/>
      <c r="C49" s="17" t="s">
        <v>2</v>
      </c>
      <c r="D49" s="16">
        <f>ROUND(D47/$L47,3)</f>
        <v>5.3999999999999999E-2</v>
      </c>
      <c r="E49" s="16">
        <f>ROUND(E47/$L47,3)</f>
        <v>1.9E-2</v>
      </c>
      <c r="F49" s="16">
        <f>ROUND(F47/$L47,3)</f>
        <v>1.4E-2</v>
      </c>
      <c r="G49" s="16">
        <f>ROUND(G47/$L47,3)</f>
        <v>8.6999999999999994E-2</v>
      </c>
      <c r="H49" s="16">
        <f>ROUND(H47/$L47,3)</f>
        <v>0.02</v>
      </c>
      <c r="I49" s="16">
        <f>ROUND(I47/$L47,3)</f>
        <v>0.14599999999999999</v>
      </c>
      <c r="J49" s="16">
        <f>ROUND(J47/$L47,3)</f>
        <v>0.74399999999999999</v>
      </c>
      <c r="K49" s="16">
        <f>ROUND(K47/$L47,3)</f>
        <v>3.0000000000000001E-3</v>
      </c>
      <c r="L49" s="16">
        <v>1</v>
      </c>
      <c r="M49" s="14"/>
    </row>
    <row r="50" spans="2:13" ht="20.100000000000001" customHeight="1" x14ac:dyDescent="0.2">
      <c r="B50" s="35"/>
      <c r="C50" s="34" t="s">
        <v>6</v>
      </c>
      <c r="D50" s="37">
        <v>175120</v>
      </c>
      <c r="E50" s="38">
        <v>77714</v>
      </c>
      <c r="F50" s="37">
        <v>88376</v>
      </c>
      <c r="G50" s="32">
        <v>341210</v>
      </c>
      <c r="H50" s="37">
        <v>186517</v>
      </c>
      <c r="I50" s="37">
        <v>1305654</v>
      </c>
      <c r="J50" s="37">
        <v>6917108</v>
      </c>
      <c r="K50" s="37">
        <v>149165</v>
      </c>
      <c r="L50" s="30">
        <f>SUM(G50:K50)</f>
        <v>8899654</v>
      </c>
      <c r="M50" s="29">
        <v>0.246</v>
      </c>
    </row>
    <row r="51" spans="2:13" ht="20.100000000000001" customHeight="1" x14ac:dyDescent="0.2">
      <c r="B51" s="28" t="s">
        <v>8</v>
      </c>
      <c r="C51" s="27" t="s">
        <v>4</v>
      </c>
      <c r="D51" s="25">
        <f>[1]⑧同行者別!C47</f>
        <v>322029</v>
      </c>
      <c r="E51" s="26">
        <f>[1]⑧同行者別!D47</f>
        <v>170216</v>
      </c>
      <c r="F51" s="25">
        <f>[1]⑧同行者別!E47</f>
        <v>22463</v>
      </c>
      <c r="G51" s="24">
        <f>SUM(D51:F51)</f>
        <v>514708</v>
      </c>
      <c r="H51" s="25">
        <f>[1]⑧同行者別!F47</f>
        <v>197973</v>
      </c>
      <c r="I51" s="25">
        <f>[1]⑧同行者別!G47</f>
        <v>1418914</v>
      </c>
      <c r="J51" s="25">
        <f>[1]⑧同行者別!H47</f>
        <v>6727492</v>
      </c>
      <c r="K51" s="25">
        <f>[1]⑧同行者別!I47</f>
        <v>16414</v>
      </c>
      <c r="L51" s="24">
        <f>SUM(G51:K51)</f>
        <v>8875501</v>
      </c>
      <c r="M51" s="23">
        <f>ROUND(L51/L$59,3)</f>
        <v>0.23100000000000001</v>
      </c>
    </row>
    <row r="52" spans="2:13" ht="20.100000000000001" customHeight="1" x14ac:dyDescent="0.2">
      <c r="B52" s="35"/>
      <c r="C52" s="21" t="s">
        <v>3</v>
      </c>
      <c r="D52" s="20">
        <f>((D51/D50)-1)*100</f>
        <v>83.890475102786667</v>
      </c>
      <c r="E52" s="20">
        <f>((E51/E50)-1)*100</f>
        <v>119.02874642921479</v>
      </c>
      <c r="F52" s="20">
        <f>((F51/F50)-1)*100</f>
        <v>-74.582465827826567</v>
      </c>
      <c r="G52" s="20">
        <f>((G51/G50)-1)*100</f>
        <v>50.847864951203078</v>
      </c>
      <c r="H52" s="20">
        <f>((H51/H50)-1)*100</f>
        <v>6.1420674791037744</v>
      </c>
      <c r="I52" s="20">
        <f>((I51/I50)-1)*100</f>
        <v>8.6745799423124446</v>
      </c>
      <c r="J52" s="20">
        <f>((J51/J50)-1)*100</f>
        <v>-2.7412612322953445</v>
      </c>
      <c r="K52" s="20">
        <f>((K51/K50)-1)*100</f>
        <v>-88.996078168471158</v>
      </c>
      <c r="L52" s="20">
        <f>((L51/L50)-1)*100</f>
        <v>-0.27139257323935961</v>
      </c>
      <c r="M52" s="19"/>
    </row>
    <row r="53" spans="2:13" ht="20.100000000000001" customHeight="1" x14ac:dyDescent="0.2">
      <c r="B53" s="18"/>
      <c r="C53" s="17" t="s">
        <v>2</v>
      </c>
      <c r="D53" s="16">
        <f>ROUND(D51/$L51,3)</f>
        <v>3.5999999999999997E-2</v>
      </c>
      <c r="E53" s="16">
        <f>ROUND(E51/$L51,3)</f>
        <v>1.9E-2</v>
      </c>
      <c r="F53" s="16">
        <f>ROUND(F51/$L51,3)</f>
        <v>3.0000000000000001E-3</v>
      </c>
      <c r="G53" s="16">
        <f>ROUND(G51/$L51,3)</f>
        <v>5.8000000000000003E-2</v>
      </c>
      <c r="H53" s="16">
        <f>ROUND(H51/$L51,3)</f>
        <v>2.1999999999999999E-2</v>
      </c>
      <c r="I53" s="16">
        <f>ROUND(I51/$L51,3)</f>
        <v>0.16</v>
      </c>
      <c r="J53" s="16">
        <f>ROUND(J51/$L51,3)</f>
        <v>0.75800000000000001</v>
      </c>
      <c r="K53" s="16">
        <f>ROUND(K51/$L51,3)</f>
        <v>2E-3</v>
      </c>
      <c r="L53" s="15">
        <v>1</v>
      </c>
      <c r="M53" s="36"/>
    </row>
    <row r="54" spans="2:13" ht="20.100000000000001" customHeight="1" x14ac:dyDescent="0.2">
      <c r="B54" s="39"/>
      <c r="C54" s="34" t="s">
        <v>6</v>
      </c>
      <c r="D54" s="37">
        <v>131289</v>
      </c>
      <c r="E54" s="38">
        <v>233381</v>
      </c>
      <c r="F54" s="37">
        <v>23552</v>
      </c>
      <c r="G54" s="32">
        <v>388222</v>
      </c>
      <c r="H54" s="37">
        <v>50641</v>
      </c>
      <c r="I54" s="37">
        <v>1420406</v>
      </c>
      <c r="J54" s="37">
        <v>3386196</v>
      </c>
      <c r="K54" s="37">
        <v>62842</v>
      </c>
      <c r="L54" s="30">
        <f>SUM(G54:K54)</f>
        <v>5308307</v>
      </c>
      <c r="M54" s="29">
        <v>0.14699999999999999</v>
      </c>
    </row>
    <row r="55" spans="2:13" ht="20.100000000000001" customHeight="1" x14ac:dyDescent="0.2">
      <c r="B55" s="28" t="s">
        <v>7</v>
      </c>
      <c r="C55" s="27" t="s">
        <v>4</v>
      </c>
      <c r="D55" s="25">
        <f>[1]⑧同行者別!C48</f>
        <v>169732</v>
      </c>
      <c r="E55" s="26">
        <f>[1]⑧同行者別!D48</f>
        <v>161463</v>
      </c>
      <c r="F55" s="25">
        <f>[1]⑧同行者別!E48</f>
        <v>55876</v>
      </c>
      <c r="G55" s="24">
        <f>SUM(D55:F55)</f>
        <v>387071</v>
      </c>
      <c r="H55" s="25">
        <f>[1]⑧同行者別!F48</f>
        <v>141894</v>
      </c>
      <c r="I55" s="25">
        <f>[1]⑧同行者別!G48</f>
        <v>1506001</v>
      </c>
      <c r="J55" s="25">
        <f>[1]⑧同行者別!H48</f>
        <v>3815322</v>
      </c>
      <c r="K55" s="25">
        <f>[1]⑧同行者別!I48</f>
        <v>42062</v>
      </c>
      <c r="L55" s="24">
        <f>SUM(G55:K55)</f>
        <v>5892350</v>
      </c>
      <c r="M55" s="23">
        <f>ROUND(L55/L$59,3)</f>
        <v>0.153</v>
      </c>
    </row>
    <row r="56" spans="2:13" ht="20.100000000000001" customHeight="1" x14ac:dyDescent="0.2">
      <c r="B56" s="35"/>
      <c r="C56" s="21" t="s">
        <v>3</v>
      </c>
      <c r="D56" s="20">
        <f>((D55/D54)-1)*100</f>
        <v>29.281204061269417</v>
      </c>
      <c r="E56" s="20">
        <f>((E55/E54)-1)*100</f>
        <v>-30.815704791735399</v>
      </c>
      <c r="F56" s="20">
        <f>((F55/F54)-1)*100</f>
        <v>137.24524456521738</v>
      </c>
      <c r="G56" s="20">
        <f>((G55/G54)-1)*100</f>
        <v>-0.29647984915847081</v>
      </c>
      <c r="H56" s="20">
        <f>((H55/H54)-1)*100</f>
        <v>180.19588870677907</v>
      </c>
      <c r="I56" s="20">
        <f>((I55/I54)-1)*100</f>
        <v>6.0260939477867703</v>
      </c>
      <c r="J56" s="20">
        <f>((J55/J54)-1)*100</f>
        <v>12.672804527558368</v>
      </c>
      <c r="K56" s="20">
        <f>((K55/K54)-1)*100</f>
        <v>-33.067057063747171</v>
      </c>
      <c r="L56" s="20">
        <f>((L55/L54)-1)*100</f>
        <v>11.002434486174216</v>
      </c>
      <c r="M56" s="19"/>
    </row>
    <row r="57" spans="2:13" ht="20.100000000000001" customHeight="1" x14ac:dyDescent="0.2">
      <c r="B57" s="18"/>
      <c r="C57" s="17" t="s">
        <v>2</v>
      </c>
      <c r="D57" s="16">
        <f>ROUND(D55/$L55,3)</f>
        <v>2.9000000000000001E-2</v>
      </c>
      <c r="E57" s="16">
        <f>ROUND(E55/$L55,3)</f>
        <v>2.7E-2</v>
      </c>
      <c r="F57" s="16">
        <f>ROUND(F55/$L55,3)</f>
        <v>8.9999999999999993E-3</v>
      </c>
      <c r="G57" s="16">
        <f>ROUND(G55/$L55,3)</f>
        <v>6.6000000000000003E-2</v>
      </c>
      <c r="H57" s="16">
        <f>ROUND(H55/$L55,3)</f>
        <v>2.4E-2</v>
      </c>
      <c r="I57" s="16">
        <f>ROUND(I55/$L55,3)</f>
        <v>0.25600000000000001</v>
      </c>
      <c r="J57" s="16">
        <f>ROUND(J55/$L55,3)</f>
        <v>0.64800000000000002</v>
      </c>
      <c r="K57" s="16">
        <f>ROUND(K55/$L55,3)</f>
        <v>7.0000000000000001E-3</v>
      </c>
      <c r="L57" s="15">
        <v>1</v>
      </c>
      <c r="M57" s="36"/>
    </row>
    <row r="58" spans="2:13" ht="20.100000000000001" customHeight="1" x14ac:dyDescent="0.2">
      <c r="B58" s="35"/>
      <c r="C58" s="34" t="s">
        <v>6</v>
      </c>
      <c r="D58" s="31">
        <f>SUM(D38,D42,D46,D50,D54)</f>
        <v>689601</v>
      </c>
      <c r="E58" s="33">
        <f>SUM(E38,E42,E46,E50,E54)</f>
        <v>559464</v>
      </c>
      <c r="F58" s="31">
        <f>SUM(F38,F42,F46,F50,F54)</f>
        <v>119946</v>
      </c>
      <c r="G58" s="32">
        <f>SUM(G38,G42,G46,G50,G54)</f>
        <v>1369011</v>
      </c>
      <c r="H58" s="31">
        <f>SUM(H38,H42,H46,H50,H54)</f>
        <v>588629</v>
      </c>
      <c r="I58" s="31">
        <f>SUM(I38,I42,I46,I50,I54)</f>
        <v>6091751</v>
      </c>
      <c r="J58" s="31">
        <f>SUM(J38,J42,J46,J50,J54)</f>
        <v>27694558</v>
      </c>
      <c r="K58" s="31">
        <f>SUM(K38,K42,K46,K50,K54)</f>
        <v>449326</v>
      </c>
      <c r="L58" s="30">
        <f>SUM(G58:K58)</f>
        <v>36193275</v>
      </c>
      <c r="M58" s="29">
        <v>1</v>
      </c>
    </row>
    <row r="59" spans="2:13" ht="20.100000000000001" customHeight="1" x14ac:dyDescent="0.2">
      <c r="B59" s="28" t="s">
        <v>5</v>
      </c>
      <c r="C59" s="27" t="s">
        <v>4</v>
      </c>
      <c r="D59" s="25">
        <f>SUM(D39+D43+D47+D51+D55)</f>
        <v>1209774</v>
      </c>
      <c r="E59" s="26">
        <f>SUM(E39+E43+E47+E51+E55)</f>
        <v>527584</v>
      </c>
      <c r="F59" s="25">
        <f>SUM(F39,F43,F47,F51,F55)</f>
        <v>210533</v>
      </c>
      <c r="G59" s="24">
        <f>SUM(G39,G43,G47,G51,G55)</f>
        <v>1947891</v>
      </c>
      <c r="H59" s="25">
        <f>SUM(H39+H43+H47+H51+H55)</f>
        <v>966724</v>
      </c>
      <c r="I59" s="25">
        <f>SUM(I39+I43+I47+I51+I55)</f>
        <v>6010625</v>
      </c>
      <c r="J59" s="25">
        <f>SUM(J39+J43+J47+J51+J55)</f>
        <v>29411810</v>
      </c>
      <c r="K59" s="25">
        <f>SUM(K39+K43+K47+K51+K55)</f>
        <v>103913</v>
      </c>
      <c r="L59" s="24">
        <f>SUM(G59:K59)</f>
        <v>38440963</v>
      </c>
      <c r="M59" s="23">
        <v>1</v>
      </c>
    </row>
    <row r="60" spans="2:13" ht="20.100000000000001" customHeight="1" x14ac:dyDescent="0.2">
      <c r="B60" s="22"/>
      <c r="C60" s="21" t="s">
        <v>3</v>
      </c>
      <c r="D60" s="20">
        <f>((D59/D58)-1)*100</f>
        <v>75.431010105843811</v>
      </c>
      <c r="E60" s="20">
        <f>((E59/E58)-1)*100</f>
        <v>-5.6983112407590131</v>
      </c>
      <c r="F60" s="20">
        <f>((F59/F58)-1)*100</f>
        <v>75.523152085104954</v>
      </c>
      <c r="G60" s="20">
        <f>((G59/G58)-1)*100</f>
        <v>42.284539715166638</v>
      </c>
      <c r="H60" s="20">
        <f>((H59/H58)-1)*100</f>
        <v>64.233158746850734</v>
      </c>
      <c r="I60" s="20">
        <f>((I59/I58)-1)*100</f>
        <v>-1.3317353253604725</v>
      </c>
      <c r="J60" s="20">
        <f>((J59/J58)-1)*100</f>
        <v>6.2006839033141414</v>
      </c>
      <c r="K60" s="20">
        <f>((K59/K58)-1)*100</f>
        <v>-76.873583990243162</v>
      </c>
      <c r="L60" s="20">
        <f>((L59/L58)-1)*100</f>
        <v>6.2102365701915518</v>
      </c>
      <c r="M60" s="19"/>
    </row>
    <row r="61" spans="2:13" ht="20.100000000000001" customHeight="1" x14ac:dyDescent="0.2">
      <c r="B61" s="18"/>
      <c r="C61" s="17" t="s">
        <v>2</v>
      </c>
      <c r="D61" s="16">
        <f>ROUND(D59/$L59,3)</f>
        <v>3.1E-2</v>
      </c>
      <c r="E61" s="16">
        <f>ROUND(E59/$L59,3)</f>
        <v>1.4E-2</v>
      </c>
      <c r="F61" s="16">
        <f>ROUND(F59/$L59,3)</f>
        <v>5.0000000000000001E-3</v>
      </c>
      <c r="G61" s="16">
        <f>ROUND(G59/$L59,3)</f>
        <v>5.0999999999999997E-2</v>
      </c>
      <c r="H61" s="16">
        <f>ROUND(H59/$L59,3)</f>
        <v>2.5000000000000001E-2</v>
      </c>
      <c r="I61" s="16">
        <f>ROUND(I59/$L59,3)</f>
        <v>0.156</v>
      </c>
      <c r="J61" s="16">
        <f>ROUND(J59/$L59,3)</f>
        <v>0.76500000000000001</v>
      </c>
      <c r="K61" s="16">
        <f>ROUND(K59/$L59,3)</f>
        <v>3.0000000000000001E-3</v>
      </c>
      <c r="L61" s="15">
        <v>1</v>
      </c>
      <c r="M61" s="14"/>
    </row>
    <row r="62" spans="2:13" ht="13.5" customHeight="1" x14ac:dyDescent="0.15">
      <c r="B62" s="13" t="s">
        <v>1</v>
      </c>
      <c r="C62" s="13"/>
      <c r="D62" s="12">
        <f>ROUND(D59/G59,3)</f>
        <v>0.621</v>
      </c>
      <c r="E62" s="11">
        <f>ROUND(E59/G59,3)</f>
        <v>0.27100000000000002</v>
      </c>
      <c r="F62" s="11">
        <f>ROUND(F59/G59,3)</f>
        <v>0.108</v>
      </c>
      <c r="G62" s="10">
        <v>1</v>
      </c>
      <c r="H62" s="9"/>
      <c r="K62" s="8"/>
      <c r="L62" s="8"/>
      <c r="M62" s="8"/>
    </row>
    <row r="63" spans="2:13" ht="12" customHeight="1" x14ac:dyDescent="0.15">
      <c r="B63" s="7" t="s">
        <v>0</v>
      </c>
      <c r="K63" s="6"/>
      <c r="L63" s="6"/>
      <c r="M63" s="6"/>
    </row>
    <row r="64" spans="2:13" ht="17.25" x14ac:dyDescent="0.2">
      <c r="E64" s="2"/>
      <c r="F64" s="5"/>
      <c r="G64" s="4"/>
      <c r="L64" s="3"/>
      <c r="M64" s="3"/>
    </row>
    <row r="65" spans="5:7" x14ac:dyDescent="0.15">
      <c r="E65" s="2"/>
      <c r="F65" s="2"/>
      <c r="G65" s="2"/>
    </row>
  </sheetData>
  <mergeCells count="6">
    <mergeCell ref="K62:M63"/>
    <mergeCell ref="D35:G35"/>
    <mergeCell ref="D36:D37"/>
    <mergeCell ref="E36:E37"/>
    <mergeCell ref="F36:F37"/>
    <mergeCell ref="G36:G37"/>
  </mergeCells>
  <phoneticPr fontId="2"/>
  <pageMargins left="0.59055118110236227" right="0.59055118110236227" top="0.19685039370078741" bottom="0.19685039370078741" header="0.23622047244094491" footer="0.19685039370078741"/>
  <pageSetup paperSize="9" scale="50"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表5,6</vt:lpstr>
      <vt:lpstr>'表5,6'!Print_Area</vt:lpstr>
    </vt:vector>
  </TitlesOfParts>
  <Company>岐阜県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岐阜県</dc:creator>
  <cp:lastModifiedBy>岐阜県</cp:lastModifiedBy>
  <dcterms:created xsi:type="dcterms:W3CDTF">2021-09-01T01:14:20Z</dcterms:created>
  <dcterms:modified xsi:type="dcterms:W3CDTF">2021-09-01T01:14:37Z</dcterms:modified>
</cp:coreProperties>
</file>