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46732B91-8999-44FC-AF6D-C9B74079C311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5" r:id="rId1"/>
    <sheet name="H28実績" sheetId="4" r:id="rId2"/>
    <sheet name="H29実績" sheetId="2" r:id="rId3"/>
    <sheet name="H30実績" sheetId="6" r:id="rId4"/>
    <sheet name="R1実績" sheetId="3" r:id="rId5"/>
    <sheet name="R2実績" sheetId="7" r:id="rId6"/>
    <sheet name="R3実績" sheetId="8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H27実績!$2:$49</definedName>
    <definedName name="_xlnm.Print_Area" localSheetId="1">H28実績!$2:$49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'R3実績'!$2:$49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9" i="9" l="1"/>
  <c r="AC49" i="9"/>
  <c r="Z49" i="9" s="1"/>
  <c r="R49" i="9"/>
  <c r="P49" i="9" s="1"/>
  <c r="O49" i="9"/>
  <c r="N49" i="9"/>
  <c r="F49" i="9"/>
  <c r="E49" i="9"/>
  <c r="AK48" i="9"/>
  <c r="AC48" i="9"/>
  <c r="Z48" i="9"/>
  <c r="R48" i="9"/>
  <c r="P48" i="9" s="1"/>
  <c r="O48" i="9"/>
  <c r="N48" i="9"/>
  <c r="F48" i="9"/>
  <c r="E48" i="9"/>
  <c r="AK47" i="9"/>
  <c r="AC47" i="9"/>
  <c r="Z47" i="9" s="1"/>
  <c r="R47" i="9"/>
  <c r="P47" i="9" s="1"/>
  <c r="O47" i="9"/>
  <c r="N47" i="9"/>
  <c r="F47" i="9"/>
  <c r="E47" i="9"/>
  <c r="D47" i="9"/>
  <c r="AK46" i="9"/>
  <c r="AC46" i="9"/>
  <c r="Z46" i="9" s="1"/>
  <c r="R46" i="9"/>
  <c r="P46" i="9" s="1"/>
  <c r="O46" i="9"/>
  <c r="N46" i="9"/>
  <c r="F46" i="9"/>
  <c r="E46" i="9"/>
  <c r="D46" i="9"/>
  <c r="AK45" i="9"/>
  <c r="AC45" i="9"/>
  <c r="Z45" i="9" s="1"/>
  <c r="R45" i="9"/>
  <c r="P45" i="9" s="1"/>
  <c r="O45" i="9"/>
  <c r="N45" i="9"/>
  <c r="F45" i="9"/>
  <c r="E45" i="9"/>
  <c r="AK44" i="9"/>
  <c r="AC44" i="9"/>
  <c r="Z44" i="9"/>
  <c r="R44" i="9"/>
  <c r="P44" i="9" s="1"/>
  <c r="O44" i="9"/>
  <c r="N44" i="9"/>
  <c r="F44" i="9"/>
  <c r="E44" i="9"/>
  <c r="AK43" i="9"/>
  <c r="AC43" i="9"/>
  <c r="Z43" i="9" s="1"/>
  <c r="R43" i="9"/>
  <c r="P43" i="9" s="1"/>
  <c r="O43" i="9"/>
  <c r="N43" i="9"/>
  <c r="F43" i="9"/>
  <c r="E43" i="9"/>
  <c r="D43" i="9"/>
  <c r="AK42" i="9"/>
  <c r="AC42" i="9"/>
  <c r="Z42" i="9" s="1"/>
  <c r="R42" i="9"/>
  <c r="P42" i="9" s="1"/>
  <c r="O42" i="9"/>
  <c r="N42" i="9"/>
  <c r="F42" i="9"/>
  <c r="E42" i="9"/>
  <c r="D42" i="9"/>
  <c r="AK41" i="9"/>
  <c r="AC41" i="9"/>
  <c r="Z41" i="9" s="1"/>
  <c r="R41" i="9"/>
  <c r="P41" i="9" s="1"/>
  <c r="O41" i="9"/>
  <c r="N41" i="9"/>
  <c r="F41" i="9"/>
  <c r="E41" i="9"/>
  <c r="AK40" i="9"/>
  <c r="AC40" i="9"/>
  <c r="Z40" i="9" s="1"/>
  <c r="R40" i="9"/>
  <c r="P40" i="9" s="1"/>
  <c r="O40" i="9"/>
  <c r="N40" i="9"/>
  <c r="F40" i="9"/>
  <c r="D40" i="9" s="1"/>
  <c r="E40" i="9"/>
  <c r="AK39" i="9"/>
  <c r="AC39" i="9"/>
  <c r="Z39" i="9" s="1"/>
  <c r="R39" i="9"/>
  <c r="P39" i="9" s="1"/>
  <c r="O39" i="9"/>
  <c r="N39" i="9"/>
  <c r="F39" i="9"/>
  <c r="E39" i="9"/>
  <c r="D39" i="9" s="1"/>
  <c r="AK38" i="9"/>
  <c r="AC38" i="9"/>
  <c r="Z38" i="9" s="1"/>
  <c r="R38" i="9"/>
  <c r="P38" i="9" s="1"/>
  <c r="O38" i="9"/>
  <c r="N38" i="9"/>
  <c r="F38" i="9"/>
  <c r="E38" i="9"/>
  <c r="D38" i="9" s="1"/>
  <c r="AK37" i="9"/>
  <c r="AC37" i="9"/>
  <c r="Z37" i="9" s="1"/>
  <c r="R37" i="9"/>
  <c r="P37" i="9" s="1"/>
  <c r="O37" i="9"/>
  <c r="N37" i="9"/>
  <c r="F37" i="9"/>
  <c r="E37" i="9"/>
  <c r="AK36" i="9"/>
  <c r="AC36" i="9"/>
  <c r="Z36" i="9" s="1"/>
  <c r="R36" i="9"/>
  <c r="P36" i="9" s="1"/>
  <c r="O36" i="9"/>
  <c r="N36" i="9"/>
  <c r="F36" i="9"/>
  <c r="E36" i="9"/>
  <c r="AK35" i="9"/>
  <c r="AC35" i="9"/>
  <c r="Z35" i="9" s="1"/>
  <c r="R35" i="9"/>
  <c r="P35" i="9" s="1"/>
  <c r="O35" i="9"/>
  <c r="N35" i="9"/>
  <c r="D35" i="9" s="1"/>
  <c r="F35" i="9"/>
  <c r="E35" i="9"/>
  <c r="AK34" i="9"/>
  <c r="AC34" i="9"/>
  <c r="Z34" i="9" s="1"/>
  <c r="R34" i="9"/>
  <c r="P34" i="9" s="1"/>
  <c r="O34" i="9"/>
  <c r="N34" i="9"/>
  <c r="D34" i="9" s="1"/>
  <c r="F34" i="9"/>
  <c r="E34" i="9"/>
  <c r="AK33" i="9"/>
  <c r="AC33" i="9"/>
  <c r="Z33" i="9" s="1"/>
  <c r="R33" i="9"/>
  <c r="P33" i="9" s="1"/>
  <c r="O33" i="9"/>
  <c r="N33" i="9"/>
  <c r="F33" i="9"/>
  <c r="E33" i="9"/>
  <c r="AK32" i="9"/>
  <c r="AC32" i="9"/>
  <c r="Z32" i="9" s="1"/>
  <c r="R32" i="9"/>
  <c r="P32" i="9" s="1"/>
  <c r="O32" i="9"/>
  <c r="N32" i="9"/>
  <c r="F32" i="9"/>
  <c r="E32" i="9"/>
  <c r="AK31" i="9"/>
  <c r="AC31" i="9"/>
  <c r="Z31" i="9" s="1"/>
  <c r="R31" i="9"/>
  <c r="P31" i="9" s="1"/>
  <c r="O31" i="9"/>
  <c r="N31" i="9"/>
  <c r="F31" i="9"/>
  <c r="E31" i="9"/>
  <c r="D31" i="9" s="1"/>
  <c r="AK30" i="9"/>
  <c r="AC30" i="9"/>
  <c r="Z30" i="9" s="1"/>
  <c r="R30" i="9"/>
  <c r="P30" i="9" s="1"/>
  <c r="O30" i="9"/>
  <c r="N30" i="9"/>
  <c r="F30" i="9"/>
  <c r="E30" i="9"/>
  <c r="D30" i="9" s="1"/>
  <c r="AK29" i="9"/>
  <c r="AC29" i="9"/>
  <c r="Z29" i="9" s="1"/>
  <c r="R29" i="9"/>
  <c r="P29" i="9" s="1"/>
  <c r="O29" i="9"/>
  <c r="N29" i="9"/>
  <c r="F29" i="9"/>
  <c r="E29" i="9"/>
  <c r="AK28" i="9"/>
  <c r="AC28" i="9"/>
  <c r="Z28" i="9" s="1"/>
  <c r="R28" i="9"/>
  <c r="P28" i="9" s="1"/>
  <c r="O28" i="9"/>
  <c r="N28" i="9"/>
  <c r="F28" i="9"/>
  <c r="E28" i="9"/>
  <c r="AK27" i="9"/>
  <c r="AC27" i="9"/>
  <c r="Z27" i="9" s="1"/>
  <c r="R27" i="9"/>
  <c r="P27" i="9" s="1"/>
  <c r="O27" i="9"/>
  <c r="N27" i="9"/>
  <c r="F27" i="9"/>
  <c r="E27" i="9"/>
  <c r="D27" i="9"/>
  <c r="AK26" i="9"/>
  <c r="AC26" i="9"/>
  <c r="Z26" i="9" s="1"/>
  <c r="R26" i="9"/>
  <c r="P26" i="9" s="1"/>
  <c r="O26" i="9"/>
  <c r="N26" i="9"/>
  <c r="F26" i="9"/>
  <c r="E26" i="9"/>
  <c r="D26" i="9"/>
  <c r="AK25" i="9"/>
  <c r="AC25" i="9"/>
  <c r="Z25" i="9" s="1"/>
  <c r="R25" i="9"/>
  <c r="P25" i="9" s="1"/>
  <c r="O25" i="9"/>
  <c r="N25" i="9"/>
  <c r="F25" i="9"/>
  <c r="E25" i="9"/>
  <c r="AK24" i="9"/>
  <c r="AC24" i="9"/>
  <c r="Z24" i="9" s="1"/>
  <c r="R24" i="9"/>
  <c r="P24" i="9" s="1"/>
  <c r="O24" i="9"/>
  <c r="N24" i="9"/>
  <c r="F24" i="9"/>
  <c r="E24" i="9"/>
  <c r="AK23" i="9"/>
  <c r="AC23" i="9"/>
  <c r="Z23" i="9" s="1"/>
  <c r="R23" i="9"/>
  <c r="P23" i="9" s="1"/>
  <c r="O23" i="9"/>
  <c r="N23" i="9"/>
  <c r="F23" i="9"/>
  <c r="E23" i="9"/>
  <c r="D23" i="9" s="1"/>
  <c r="AK22" i="9"/>
  <c r="AC22" i="9"/>
  <c r="Z22" i="9" s="1"/>
  <c r="R22" i="9"/>
  <c r="P22" i="9" s="1"/>
  <c r="O22" i="9"/>
  <c r="N22" i="9"/>
  <c r="F22" i="9"/>
  <c r="E22" i="9"/>
  <c r="D22" i="9" s="1"/>
  <c r="AK21" i="9"/>
  <c r="AC21" i="9"/>
  <c r="Z21" i="9" s="1"/>
  <c r="R21" i="9"/>
  <c r="P21" i="9" s="1"/>
  <c r="O21" i="9"/>
  <c r="N21" i="9"/>
  <c r="F21" i="9"/>
  <c r="E21" i="9"/>
  <c r="AK20" i="9"/>
  <c r="AC20" i="9"/>
  <c r="Z20" i="9" s="1"/>
  <c r="R20" i="9"/>
  <c r="P20" i="9" s="1"/>
  <c r="O20" i="9"/>
  <c r="N20" i="9"/>
  <c r="F20" i="9"/>
  <c r="E20" i="9"/>
  <c r="AK19" i="9"/>
  <c r="AC19" i="9"/>
  <c r="Z19" i="9" s="1"/>
  <c r="R19" i="9"/>
  <c r="P19" i="9" s="1"/>
  <c r="O19" i="9"/>
  <c r="N19" i="9"/>
  <c r="F19" i="9"/>
  <c r="E19" i="9"/>
  <c r="D19" i="9" s="1"/>
  <c r="AK18" i="9"/>
  <c r="AC18" i="9"/>
  <c r="Z18" i="9" s="1"/>
  <c r="R18" i="9"/>
  <c r="P18" i="9" s="1"/>
  <c r="O18" i="9"/>
  <c r="N18" i="9"/>
  <c r="F18" i="9"/>
  <c r="E18" i="9"/>
  <c r="D18" i="9" s="1"/>
  <c r="AK17" i="9"/>
  <c r="AC17" i="9"/>
  <c r="Z17" i="9" s="1"/>
  <c r="R17" i="9"/>
  <c r="P17" i="9" s="1"/>
  <c r="O17" i="9"/>
  <c r="N17" i="9"/>
  <c r="F17" i="9"/>
  <c r="E17" i="9"/>
  <c r="AK16" i="9"/>
  <c r="AC16" i="9"/>
  <c r="Z16" i="9" s="1"/>
  <c r="R16" i="9"/>
  <c r="P16" i="9" s="1"/>
  <c r="O16" i="9"/>
  <c r="N16" i="9"/>
  <c r="F16" i="9"/>
  <c r="D16" i="9" s="1"/>
  <c r="E16" i="9"/>
  <c r="AK15" i="9"/>
  <c r="AC15" i="9"/>
  <c r="Z15" i="9" s="1"/>
  <c r="R15" i="9"/>
  <c r="P15" i="9" s="1"/>
  <c r="O15" i="9"/>
  <c r="N15" i="9"/>
  <c r="F15" i="9"/>
  <c r="E15" i="9"/>
  <c r="D15" i="9" s="1"/>
  <c r="AK14" i="9"/>
  <c r="AC14" i="9"/>
  <c r="Z14" i="9" s="1"/>
  <c r="R14" i="9"/>
  <c r="P14" i="9" s="1"/>
  <c r="O14" i="9"/>
  <c r="N14" i="9"/>
  <c r="F14" i="9"/>
  <c r="E14" i="9"/>
  <c r="D14" i="9" s="1"/>
  <c r="AK13" i="9"/>
  <c r="AC13" i="9"/>
  <c r="Z13" i="9" s="1"/>
  <c r="R13" i="9"/>
  <c r="P13" i="9" s="1"/>
  <c r="O13" i="9"/>
  <c r="N13" i="9"/>
  <c r="F13" i="9"/>
  <c r="E13" i="9"/>
  <c r="AK12" i="9"/>
  <c r="AC12" i="9"/>
  <c r="Z12" i="9" s="1"/>
  <c r="R12" i="9"/>
  <c r="P12" i="9" s="1"/>
  <c r="O12" i="9"/>
  <c r="N12" i="9"/>
  <c r="F12" i="9"/>
  <c r="E12" i="9"/>
  <c r="AK11" i="9"/>
  <c r="AC11" i="9"/>
  <c r="Z11" i="9" s="1"/>
  <c r="R11" i="9"/>
  <c r="P11" i="9" s="1"/>
  <c r="O11" i="9"/>
  <c r="N11" i="9"/>
  <c r="F11" i="9"/>
  <c r="E11" i="9"/>
  <c r="D11" i="9"/>
  <c r="AK10" i="9"/>
  <c r="AC10" i="9"/>
  <c r="Z10" i="9" s="1"/>
  <c r="R10" i="9"/>
  <c r="P10" i="9" s="1"/>
  <c r="O10" i="9"/>
  <c r="N10" i="9"/>
  <c r="F10" i="9"/>
  <c r="E10" i="9"/>
  <c r="D10" i="9"/>
  <c r="AK9" i="9"/>
  <c r="AC9" i="9"/>
  <c r="Z9" i="9" s="1"/>
  <c r="R9" i="9"/>
  <c r="P9" i="9" s="1"/>
  <c r="O9" i="9"/>
  <c r="N9" i="9"/>
  <c r="F9" i="9"/>
  <c r="E9" i="9"/>
  <c r="AK8" i="9"/>
  <c r="AC8" i="9"/>
  <c r="Z8" i="9" s="1"/>
  <c r="R8" i="9"/>
  <c r="P8" i="9" s="1"/>
  <c r="O8" i="9"/>
  <c r="N8" i="9"/>
  <c r="F8" i="9"/>
  <c r="D8" i="9" s="1"/>
  <c r="E8" i="9"/>
  <c r="AS7" i="9"/>
  <c r="AR7" i="9"/>
  <c r="AQ7" i="9"/>
  <c r="AP7" i="9"/>
  <c r="AO7" i="9"/>
  <c r="AN7" i="9"/>
  <c r="AM7" i="9"/>
  <c r="AL7" i="9"/>
  <c r="AJ7" i="9"/>
  <c r="AI7" i="9"/>
  <c r="AH7" i="9"/>
  <c r="AG7" i="9"/>
  <c r="AF7" i="9"/>
  <c r="AE7" i="9"/>
  <c r="AD7" i="9"/>
  <c r="AB7" i="9"/>
  <c r="AA7" i="9"/>
  <c r="N7" i="9" s="1"/>
  <c r="Y7" i="9"/>
  <c r="X7" i="9"/>
  <c r="W7" i="9"/>
  <c r="V7" i="9"/>
  <c r="U7" i="9"/>
  <c r="T7" i="9"/>
  <c r="S7" i="9"/>
  <c r="R7" i="9" s="1"/>
  <c r="P7" i="9" s="1"/>
  <c r="Q7" i="9"/>
  <c r="E7" i="9" s="1"/>
  <c r="O7" i="9"/>
  <c r="M7" i="9"/>
  <c r="L7" i="9"/>
  <c r="K7" i="9"/>
  <c r="J7" i="9"/>
  <c r="I7" i="9"/>
  <c r="H7" i="9"/>
  <c r="G7" i="9"/>
  <c r="B7" i="9"/>
  <c r="A7" i="9"/>
  <c r="AK49" i="8"/>
  <c r="AC49" i="8"/>
  <c r="Z49" i="8" s="1"/>
  <c r="R49" i="8"/>
  <c r="P49" i="8" s="1"/>
  <c r="O49" i="8"/>
  <c r="N49" i="8"/>
  <c r="F49" i="8"/>
  <c r="D49" i="8" s="1"/>
  <c r="E49" i="8"/>
  <c r="AK48" i="8"/>
  <c r="AC48" i="8"/>
  <c r="Z48" i="8"/>
  <c r="R48" i="8"/>
  <c r="P48" i="8" s="1"/>
  <c r="O48" i="8"/>
  <c r="N48" i="8"/>
  <c r="F48" i="8"/>
  <c r="E48" i="8"/>
  <c r="AK47" i="8"/>
  <c r="AC47" i="8"/>
  <c r="Z47" i="8"/>
  <c r="R47" i="8"/>
  <c r="P47" i="8" s="1"/>
  <c r="O47" i="8"/>
  <c r="N47" i="8"/>
  <c r="F47" i="8"/>
  <c r="E47" i="8"/>
  <c r="AK46" i="8"/>
  <c r="AC46" i="8"/>
  <c r="Z46" i="8" s="1"/>
  <c r="R46" i="8"/>
  <c r="P46" i="8" s="1"/>
  <c r="O46" i="8"/>
  <c r="N46" i="8"/>
  <c r="F46" i="8"/>
  <c r="E46" i="8"/>
  <c r="AK45" i="8"/>
  <c r="AC45" i="8"/>
  <c r="Z45" i="8" s="1"/>
  <c r="R45" i="8"/>
  <c r="P45" i="8"/>
  <c r="O45" i="8"/>
  <c r="N45" i="8"/>
  <c r="F45" i="8"/>
  <c r="E45" i="8"/>
  <c r="AK44" i="8"/>
  <c r="AC44" i="8"/>
  <c r="Z44" i="8" s="1"/>
  <c r="R44" i="8"/>
  <c r="P44" i="8" s="1"/>
  <c r="O44" i="8"/>
  <c r="N44" i="8"/>
  <c r="F44" i="8"/>
  <c r="E44" i="8"/>
  <c r="AK43" i="8"/>
  <c r="AC43" i="8"/>
  <c r="Z43" i="8" s="1"/>
  <c r="R43" i="8"/>
  <c r="P43" i="8" s="1"/>
  <c r="O43" i="8"/>
  <c r="N43" i="8"/>
  <c r="F43" i="8"/>
  <c r="E43" i="8"/>
  <c r="AK42" i="8"/>
  <c r="AC42" i="8"/>
  <c r="Z42" i="8" s="1"/>
  <c r="R42" i="8"/>
  <c r="P42" i="8" s="1"/>
  <c r="O42" i="8"/>
  <c r="N42" i="8"/>
  <c r="F42" i="8"/>
  <c r="E42" i="8"/>
  <c r="AK41" i="8"/>
  <c r="AC41" i="8"/>
  <c r="Z41" i="8" s="1"/>
  <c r="R41" i="8"/>
  <c r="P41" i="8" s="1"/>
  <c r="O41" i="8"/>
  <c r="N41" i="8"/>
  <c r="F41" i="8"/>
  <c r="E41" i="8"/>
  <c r="AK40" i="8"/>
  <c r="AC40" i="8"/>
  <c r="Z40" i="8" s="1"/>
  <c r="R40" i="8"/>
  <c r="P40" i="8"/>
  <c r="O40" i="8"/>
  <c r="N40" i="8"/>
  <c r="F40" i="8"/>
  <c r="E40" i="8"/>
  <c r="AK39" i="8"/>
  <c r="AC39" i="8"/>
  <c r="Z39" i="8" s="1"/>
  <c r="R39" i="8"/>
  <c r="P39" i="8" s="1"/>
  <c r="O39" i="8"/>
  <c r="N39" i="8"/>
  <c r="F39" i="8"/>
  <c r="E39" i="8"/>
  <c r="AK38" i="8"/>
  <c r="AC38" i="8"/>
  <c r="Z38" i="8" s="1"/>
  <c r="R38" i="8"/>
  <c r="P38" i="8" s="1"/>
  <c r="O38" i="8"/>
  <c r="N38" i="8"/>
  <c r="F38" i="8"/>
  <c r="E38" i="8"/>
  <c r="AK37" i="8"/>
  <c r="AC37" i="8"/>
  <c r="Z37" i="8" s="1"/>
  <c r="R37" i="8"/>
  <c r="P37" i="8" s="1"/>
  <c r="O37" i="8"/>
  <c r="N37" i="8"/>
  <c r="F37" i="8"/>
  <c r="E37" i="8"/>
  <c r="AK36" i="8"/>
  <c r="AC36" i="8"/>
  <c r="Z36" i="8" s="1"/>
  <c r="R36" i="8"/>
  <c r="P36" i="8"/>
  <c r="O36" i="8"/>
  <c r="N36" i="8"/>
  <c r="F36" i="8"/>
  <c r="E36" i="8"/>
  <c r="AK35" i="8"/>
  <c r="AC35" i="8"/>
  <c r="Z35" i="8"/>
  <c r="R35" i="8"/>
  <c r="P35" i="8" s="1"/>
  <c r="O35" i="8"/>
  <c r="N35" i="8"/>
  <c r="F35" i="8"/>
  <c r="E35" i="8"/>
  <c r="D35" i="8" s="1"/>
  <c r="AK34" i="8"/>
  <c r="AC34" i="8"/>
  <c r="Z34" i="8" s="1"/>
  <c r="R34" i="8"/>
  <c r="P34" i="8" s="1"/>
  <c r="O34" i="8"/>
  <c r="N34" i="8"/>
  <c r="F34" i="8"/>
  <c r="E34" i="8"/>
  <c r="AK33" i="8"/>
  <c r="AC33" i="8"/>
  <c r="Z33" i="8" s="1"/>
  <c r="R33" i="8"/>
  <c r="P33" i="8" s="1"/>
  <c r="O33" i="8"/>
  <c r="N33" i="8"/>
  <c r="F33" i="8"/>
  <c r="E33" i="8"/>
  <c r="AK32" i="8"/>
  <c r="AC32" i="8"/>
  <c r="Z32" i="8" s="1"/>
  <c r="R32" i="8"/>
  <c r="P32" i="8" s="1"/>
  <c r="O32" i="8"/>
  <c r="N32" i="8"/>
  <c r="F32" i="8"/>
  <c r="E32" i="8"/>
  <c r="AK31" i="8"/>
  <c r="AC31" i="8"/>
  <c r="Z31" i="8" s="1"/>
  <c r="R31" i="8"/>
  <c r="P31" i="8" s="1"/>
  <c r="O31" i="8"/>
  <c r="N31" i="8"/>
  <c r="F31" i="8"/>
  <c r="E31" i="8"/>
  <c r="AK30" i="8"/>
  <c r="AC30" i="8"/>
  <c r="Z30" i="8" s="1"/>
  <c r="R30" i="8"/>
  <c r="P30" i="8" s="1"/>
  <c r="O30" i="8"/>
  <c r="N30" i="8"/>
  <c r="F30" i="8"/>
  <c r="E30" i="8"/>
  <c r="AK29" i="8"/>
  <c r="AC29" i="8"/>
  <c r="Z29" i="8" s="1"/>
  <c r="R29" i="8"/>
  <c r="P29" i="8" s="1"/>
  <c r="O29" i="8"/>
  <c r="N29" i="8"/>
  <c r="F29" i="8"/>
  <c r="E29" i="8"/>
  <c r="AK28" i="8"/>
  <c r="AC28" i="8"/>
  <c r="Z28" i="8" s="1"/>
  <c r="R28" i="8"/>
  <c r="P28" i="8"/>
  <c r="O28" i="8"/>
  <c r="N28" i="8"/>
  <c r="F28" i="8"/>
  <c r="E28" i="8"/>
  <c r="AK27" i="8"/>
  <c r="AC27" i="8"/>
  <c r="Z27" i="8" s="1"/>
  <c r="R27" i="8"/>
  <c r="P27" i="8" s="1"/>
  <c r="O27" i="8"/>
  <c r="N27" i="8"/>
  <c r="F27" i="8"/>
  <c r="E27" i="8"/>
  <c r="D27" i="8"/>
  <c r="AK26" i="8"/>
  <c r="AC26" i="8"/>
  <c r="Z26" i="8" s="1"/>
  <c r="R26" i="8"/>
  <c r="P26" i="8" s="1"/>
  <c r="O26" i="8"/>
  <c r="N26" i="8"/>
  <c r="F26" i="8"/>
  <c r="E26" i="8"/>
  <c r="AK25" i="8"/>
  <c r="AC25" i="8"/>
  <c r="Z25" i="8" s="1"/>
  <c r="R25" i="8"/>
  <c r="P25" i="8" s="1"/>
  <c r="O25" i="8"/>
  <c r="N25" i="8"/>
  <c r="F25" i="8"/>
  <c r="E25" i="8"/>
  <c r="AK24" i="8"/>
  <c r="AC24" i="8"/>
  <c r="Z24" i="8" s="1"/>
  <c r="R24" i="8"/>
  <c r="P24" i="8" s="1"/>
  <c r="O24" i="8"/>
  <c r="N24" i="8"/>
  <c r="F24" i="8"/>
  <c r="D24" i="8" s="1"/>
  <c r="E24" i="8"/>
  <c r="AK23" i="8"/>
  <c r="AC23" i="8"/>
  <c r="Z23" i="8" s="1"/>
  <c r="R23" i="8"/>
  <c r="P23" i="8" s="1"/>
  <c r="O23" i="8"/>
  <c r="N23" i="8"/>
  <c r="F23" i="8"/>
  <c r="E23" i="8"/>
  <c r="D23" i="8" s="1"/>
  <c r="AK22" i="8"/>
  <c r="AC22" i="8"/>
  <c r="Z22" i="8" s="1"/>
  <c r="R22" i="8"/>
  <c r="P22" i="8" s="1"/>
  <c r="O22" i="8"/>
  <c r="N22" i="8"/>
  <c r="F22" i="8"/>
  <c r="E22" i="8"/>
  <c r="AK21" i="8"/>
  <c r="AC21" i="8"/>
  <c r="Z21" i="8" s="1"/>
  <c r="R21" i="8"/>
  <c r="P21" i="8" s="1"/>
  <c r="O21" i="8"/>
  <c r="N21" i="8"/>
  <c r="F21" i="8"/>
  <c r="E21" i="8"/>
  <c r="AK20" i="8"/>
  <c r="AC20" i="8"/>
  <c r="Z20" i="8" s="1"/>
  <c r="R20" i="8"/>
  <c r="P20" i="8" s="1"/>
  <c r="O20" i="8"/>
  <c r="N20" i="8"/>
  <c r="F20" i="8"/>
  <c r="E20" i="8"/>
  <c r="AK19" i="8"/>
  <c r="AC19" i="8"/>
  <c r="Z19" i="8"/>
  <c r="R19" i="8"/>
  <c r="P19" i="8" s="1"/>
  <c r="O19" i="8"/>
  <c r="N19" i="8"/>
  <c r="F19" i="8"/>
  <c r="E19" i="8"/>
  <c r="AK18" i="8"/>
  <c r="AC18" i="8"/>
  <c r="Z18" i="8" s="1"/>
  <c r="R18" i="8"/>
  <c r="P18" i="8" s="1"/>
  <c r="O18" i="8"/>
  <c r="N18" i="8"/>
  <c r="F18" i="8"/>
  <c r="E18" i="8"/>
  <c r="D18" i="8" s="1"/>
  <c r="AK17" i="8"/>
  <c r="AC17" i="8"/>
  <c r="Z17" i="8" s="1"/>
  <c r="R17" i="8"/>
  <c r="P17" i="8" s="1"/>
  <c r="O17" i="8"/>
  <c r="N17" i="8"/>
  <c r="F17" i="8"/>
  <c r="E17" i="8"/>
  <c r="AK16" i="8"/>
  <c r="AC16" i="8"/>
  <c r="Z16" i="8" s="1"/>
  <c r="R16" i="8"/>
  <c r="P16" i="8" s="1"/>
  <c r="O16" i="8"/>
  <c r="N16" i="8"/>
  <c r="F16" i="8"/>
  <c r="E16" i="8"/>
  <c r="AK15" i="8"/>
  <c r="AC15" i="8"/>
  <c r="Z15" i="8" s="1"/>
  <c r="R15" i="8"/>
  <c r="P15" i="8" s="1"/>
  <c r="O15" i="8"/>
  <c r="N15" i="8"/>
  <c r="F15" i="8"/>
  <c r="E15" i="8"/>
  <c r="D15" i="8"/>
  <c r="AK14" i="8"/>
  <c r="AC14" i="8"/>
  <c r="Z14" i="8" s="1"/>
  <c r="R14" i="8"/>
  <c r="P14" i="8" s="1"/>
  <c r="O14" i="8"/>
  <c r="N14" i="8"/>
  <c r="F14" i="8"/>
  <c r="E14" i="8"/>
  <c r="AK13" i="8"/>
  <c r="AC13" i="8"/>
  <c r="Z13" i="8" s="1"/>
  <c r="R13" i="8"/>
  <c r="P13" i="8" s="1"/>
  <c r="O13" i="8"/>
  <c r="N13" i="8"/>
  <c r="F13" i="8"/>
  <c r="E13" i="8"/>
  <c r="AK12" i="8"/>
  <c r="AC12" i="8"/>
  <c r="Z12" i="8" s="1"/>
  <c r="R12" i="8"/>
  <c r="P12" i="8" s="1"/>
  <c r="O12" i="8"/>
  <c r="N12" i="8"/>
  <c r="F12" i="8"/>
  <c r="E12" i="8"/>
  <c r="AK11" i="8"/>
  <c r="AC11" i="8"/>
  <c r="Z11" i="8" s="1"/>
  <c r="R11" i="8"/>
  <c r="P11" i="8" s="1"/>
  <c r="O11" i="8"/>
  <c r="D11" i="8" s="1"/>
  <c r="N11" i="8"/>
  <c r="F11" i="8"/>
  <c r="E11" i="8"/>
  <c r="AK10" i="8"/>
  <c r="AC10" i="8"/>
  <c r="Z10" i="8" s="1"/>
  <c r="R10" i="8"/>
  <c r="P10" i="8" s="1"/>
  <c r="O10" i="8"/>
  <c r="N10" i="8"/>
  <c r="F10" i="8"/>
  <c r="E10" i="8"/>
  <c r="AK9" i="8"/>
  <c r="AC9" i="8"/>
  <c r="Z9" i="8" s="1"/>
  <c r="R9" i="8"/>
  <c r="P9" i="8" s="1"/>
  <c r="O9" i="8"/>
  <c r="N9" i="8"/>
  <c r="F9" i="8"/>
  <c r="E9" i="8"/>
  <c r="AK8" i="8"/>
  <c r="AC8" i="8"/>
  <c r="Z8" i="8" s="1"/>
  <c r="R8" i="8"/>
  <c r="P8" i="8" s="1"/>
  <c r="O8" i="8"/>
  <c r="N8" i="8"/>
  <c r="F8" i="8"/>
  <c r="E8" i="8"/>
  <c r="AS7" i="8"/>
  <c r="AR7" i="8"/>
  <c r="AQ7" i="8"/>
  <c r="AP7" i="8"/>
  <c r="AO7" i="8"/>
  <c r="AN7" i="8"/>
  <c r="AM7" i="8"/>
  <c r="AL7" i="8"/>
  <c r="AJ7" i="8"/>
  <c r="AI7" i="8"/>
  <c r="AH7" i="8"/>
  <c r="AG7" i="8"/>
  <c r="AF7" i="8"/>
  <c r="AE7" i="8"/>
  <c r="AD7" i="8"/>
  <c r="AB7" i="8"/>
  <c r="AA7" i="8"/>
  <c r="N7" i="8" s="1"/>
  <c r="Y7" i="8"/>
  <c r="X7" i="8"/>
  <c r="W7" i="8"/>
  <c r="V7" i="8"/>
  <c r="U7" i="8"/>
  <c r="T7" i="8"/>
  <c r="S7" i="8"/>
  <c r="Q7" i="8"/>
  <c r="E7" i="8" s="1"/>
  <c r="O7" i="8"/>
  <c r="M7" i="8"/>
  <c r="L7" i="8"/>
  <c r="K7" i="8"/>
  <c r="J7" i="8"/>
  <c r="I7" i="8"/>
  <c r="H7" i="8"/>
  <c r="G7" i="8"/>
  <c r="B7" i="8"/>
  <c r="A7" i="8"/>
  <c r="AK49" i="7"/>
  <c r="AC49" i="7"/>
  <c r="Z49" i="7" s="1"/>
  <c r="R49" i="7"/>
  <c r="P49" i="7"/>
  <c r="O49" i="7"/>
  <c r="N49" i="7"/>
  <c r="F49" i="7"/>
  <c r="E49" i="7"/>
  <c r="AK48" i="7"/>
  <c r="AC48" i="7"/>
  <c r="Z48" i="7" s="1"/>
  <c r="R48" i="7"/>
  <c r="P48" i="7"/>
  <c r="O48" i="7"/>
  <c r="N48" i="7"/>
  <c r="F48" i="7"/>
  <c r="E48" i="7"/>
  <c r="AK47" i="7"/>
  <c r="AC47" i="7"/>
  <c r="Z47" i="7" s="1"/>
  <c r="R47" i="7"/>
  <c r="P47" i="7" s="1"/>
  <c r="O47" i="7"/>
  <c r="N47" i="7"/>
  <c r="F47" i="7"/>
  <c r="E47" i="7"/>
  <c r="D47" i="7" s="1"/>
  <c r="AK46" i="7"/>
  <c r="AC46" i="7"/>
  <c r="Z46" i="7" s="1"/>
  <c r="R46" i="7"/>
  <c r="P46" i="7" s="1"/>
  <c r="O46" i="7"/>
  <c r="N46" i="7"/>
  <c r="F46" i="7"/>
  <c r="E46" i="7"/>
  <c r="AK45" i="7"/>
  <c r="AC45" i="7"/>
  <c r="Z45" i="7" s="1"/>
  <c r="R45" i="7"/>
  <c r="P45" i="7"/>
  <c r="O45" i="7"/>
  <c r="N45" i="7"/>
  <c r="F45" i="7"/>
  <c r="E45" i="7"/>
  <c r="AK44" i="7"/>
  <c r="AC44" i="7"/>
  <c r="Z44" i="7" s="1"/>
  <c r="R44" i="7"/>
  <c r="P44" i="7" s="1"/>
  <c r="O44" i="7"/>
  <c r="N44" i="7"/>
  <c r="F44" i="7"/>
  <c r="E44" i="7"/>
  <c r="AK43" i="7"/>
  <c r="AC43" i="7"/>
  <c r="Z43" i="7" s="1"/>
  <c r="R43" i="7"/>
  <c r="P43" i="7" s="1"/>
  <c r="O43" i="7"/>
  <c r="N43" i="7"/>
  <c r="F43" i="7"/>
  <c r="E43" i="7"/>
  <c r="AK42" i="7"/>
  <c r="AC42" i="7"/>
  <c r="Z42" i="7" s="1"/>
  <c r="R42" i="7"/>
  <c r="P42" i="7" s="1"/>
  <c r="O42" i="7"/>
  <c r="N42" i="7"/>
  <c r="F42" i="7"/>
  <c r="E42" i="7"/>
  <c r="AK41" i="7"/>
  <c r="AC41" i="7"/>
  <c r="Z41" i="7" s="1"/>
  <c r="R41" i="7"/>
  <c r="P41" i="7" s="1"/>
  <c r="O41" i="7"/>
  <c r="N41" i="7"/>
  <c r="F41" i="7"/>
  <c r="E41" i="7"/>
  <c r="AK40" i="7"/>
  <c r="AC40" i="7"/>
  <c r="Z40" i="7" s="1"/>
  <c r="R40" i="7"/>
  <c r="P40" i="7" s="1"/>
  <c r="O40" i="7"/>
  <c r="N40" i="7"/>
  <c r="F40" i="7"/>
  <c r="E40" i="7"/>
  <c r="AK39" i="7"/>
  <c r="AC39" i="7"/>
  <c r="Z39" i="7" s="1"/>
  <c r="R39" i="7"/>
  <c r="P39" i="7" s="1"/>
  <c r="O39" i="7"/>
  <c r="N39" i="7"/>
  <c r="F39" i="7"/>
  <c r="D39" i="7" s="1"/>
  <c r="E39" i="7"/>
  <c r="AK38" i="7"/>
  <c r="AC38" i="7"/>
  <c r="Z38" i="7" s="1"/>
  <c r="R38" i="7"/>
  <c r="P38" i="7" s="1"/>
  <c r="O38" i="7"/>
  <c r="N38" i="7"/>
  <c r="F38" i="7"/>
  <c r="E38" i="7"/>
  <c r="AK37" i="7"/>
  <c r="AC37" i="7"/>
  <c r="Z37" i="7" s="1"/>
  <c r="R37" i="7"/>
  <c r="P37" i="7" s="1"/>
  <c r="O37" i="7"/>
  <c r="N37" i="7"/>
  <c r="F37" i="7"/>
  <c r="E37" i="7"/>
  <c r="AK36" i="7"/>
  <c r="AC36" i="7"/>
  <c r="Z36" i="7" s="1"/>
  <c r="R36" i="7"/>
  <c r="P36" i="7"/>
  <c r="O36" i="7"/>
  <c r="N36" i="7"/>
  <c r="F36" i="7"/>
  <c r="E36" i="7"/>
  <c r="AK35" i="7"/>
  <c r="AC35" i="7"/>
  <c r="Z35" i="7" s="1"/>
  <c r="R35" i="7"/>
  <c r="P35" i="7" s="1"/>
  <c r="O35" i="7"/>
  <c r="N35" i="7"/>
  <c r="F35" i="7"/>
  <c r="E35" i="7"/>
  <c r="D35" i="7" s="1"/>
  <c r="AK34" i="7"/>
  <c r="AC34" i="7"/>
  <c r="Z34" i="7" s="1"/>
  <c r="R34" i="7"/>
  <c r="P34" i="7" s="1"/>
  <c r="O34" i="7"/>
  <c r="N34" i="7"/>
  <c r="F34" i="7"/>
  <c r="E34" i="7"/>
  <c r="AK33" i="7"/>
  <c r="AC33" i="7"/>
  <c r="Z33" i="7" s="1"/>
  <c r="R33" i="7"/>
  <c r="P33" i="7" s="1"/>
  <c r="O33" i="7"/>
  <c r="N33" i="7"/>
  <c r="D33" i="7" s="1"/>
  <c r="F33" i="7"/>
  <c r="E33" i="7"/>
  <c r="AK32" i="7"/>
  <c r="AC32" i="7"/>
  <c r="Z32" i="7" s="1"/>
  <c r="R32" i="7"/>
  <c r="P32" i="7" s="1"/>
  <c r="O32" i="7"/>
  <c r="N32" i="7"/>
  <c r="F32" i="7"/>
  <c r="E32" i="7"/>
  <c r="AK31" i="7"/>
  <c r="AC31" i="7"/>
  <c r="Z31" i="7"/>
  <c r="R31" i="7"/>
  <c r="P31" i="7" s="1"/>
  <c r="O31" i="7"/>
  <c r="N31" i="7"/>
  <c r="F31" i="7"/>
  <c r="E31" i="7"/>
  <c r="AK30" i="7"/>
  <c r="AC30" i="7"/>
  <c r="Z30" i="7" s="1"/>
  <c r="R30" i="7"/>
  <c r="P30" i="7" s="1"/>
  <c r="O30" i="7"/>
  <c r="N30" i="7"/>
  <c r="F30" i="7"/>
  <c r="E30" i="7"/>
  <c r="AK29" i="7"/>
  <c r="AC29" i="7"/>
  <c r="Z29" i="7" s="1"/>
  <c r="R29" i="7"/>
  <c r="P29" i="7" s="1"/>
  <c r="O29" i="7"/>
  <c r="N29" i="7"/>
  <c r="F29" i="7"/>
  <c r="E29" i="7"/>
  <c r="AK28" i="7"/>
  <c r="AC28" i="7"/>
  <c r="Z28" i="7" s="1"/>
  <c r="R28" i="7"/>
  <c r="P28" i="7" s="1"/>
  <c r="O28" i="7"/>
  <c r="N28" i="7"/>
  <c r="F28" i="7"/>
  <c r="E28" i="7"/>
  <c r="AK27" i="7"/>
  <c r="AC27" i="7"/>
  <c r="Z27" i="7" s="1"/>
  <c r="R27" i="7"/>
  <c r="P27" i="7" s="1"/>
  <c r="O27" i="7"/>
  <c r="N27" i="7"/>
  <c r="F27" i="7"/>
  <c r="D27" i="7" s="1"/>
  <c r="E27" i="7"/>
  <c r="AK26" i="7"/>
  <c r="AC26" i="7"/>
  <c r="Z26" i="7" s="1"/>
  <c r="R26" i="7"/>
  <c r="P26" i="7" s="1"/>
  <c r="O26" i="7"/>
  <c r="N26" i="7"/>
  <c r="F26" i="7"/>
  <c r="E26" i="7"/>
  <c r="AK25" i="7"/>
  <c r="AC25" i="7"/>
  <c r="Z25" i="7" s="1"/>
  <c r="R25" i="7"/>
  <c r="P25" i="7" s="1"/>
  <c r="O25" i="7"/>
  <c r="N25" i="7"/>
  <c r="F25" i="7"/>
  <c r="E25" i="7"/>
  <c r="AK24" i="7"/>
  <c r="AC24" i="7"/>
  <c r="Z24" i="7" s="1"/>
  <c r="R24" i="7"/>
  <c r="P24" i="7" s="1"/>
  <c r="O24" i="7"/>
  <c r="N24" i="7"/>
  <c r="F24" i="7"/>
  <c r="E24" i="7"/>
  <c r="AK23" i="7"/>
  <c r="AC23" i="7"/>
  <c r="Z23" i="7" s="1"/>
  <c r="R23" i="7"/>
  <c r="P23" i="7" s="1"/>
  <c r="O23" i="7"/>
  <c r="N23" i="7"/>
  <c r="F23" i="7"/>
  <c r="E23" i="7"/>
  <c r="AK22" i="7"/>
  <c r="AC22" i="7"/>
  <c r="Z22" i="7" s="1"/>
  <c r="R22" i="7"/>
  <c r="P22" i="7" s="1"/>
  <c r="O22" i="7"/>
  <c r="N22" i="7"/>
  <c r="F22" i="7"/>
  <c r="E22" i="7"/>
  <c r="AK21" i="7"/>
  <c r="AC21" i="7"/>
  <c r="Z21" i="7" s="1"/>
  <c r="R21" i="7"/>
  <c r="P21" i="7" s="1"/>
  <c r="O21" i="7"/>
  <c r="N21" i="7"/>
  <c r="F21" i="7"/>
  <c r="E21" i="7"/>
  <c r="AK20" i="7"/>
  <c r="AC20" i="7"/>
  <c r="Z20" i="7" s="1"/>
  <c r="R20" i="7"/>
  <c r="P20" i="7" s="1"/>
  <c r="O20" i="7"/>
  <c r="N20" i="7"/>
  <c r="F20" i="7"/>
  <c r="E20" i="7"/>
  <c r="AK19" i="7"/>
  <c r="AC19" i="7"/>
  <c r="Z19" i="7" s="1"/>
  <c r="R19" i="7"/>
  <c r="P19" i="7" s="1"/>
  <c r="O19" i="7"/>
  <c r="N19" i="7"/>
  <c r="D19" i="7" s="1"/>
  <c r="F19" i="7"/>
  <c r="E19" i="7"/>
  <c r="AK18" i="7"/>
  <c r="AC18" i="7"/>
  <c r="Z18" i="7" s="1"/>
  <c r="R18" i="7"/>
  <c r="P18" i="7" s="1"/>
  <c r="O18" i="7"/>
  <c r="N18" i="7"/>
  <c r="F18" i="7"/>
  <c r="E18" i="7"/>
  <c r="AK17" i="7"/>
  <c r="AC17" i="7"/>
  <c r="Z17" i="7" s="1"/>
  <c r="R17" i="7"/>
  <c r="P17" i="7" s="1"/>
  <c r="O17" i="7"/>
  <c r="N17" i="7"/>
  <c r="F17" i="7"/>
  <c r="E17" i="7"/>
  <c r="AK16" i="7"/>
  <c r="AC16" i="7"/>
  <c r="Z16" i="7" s="1"/>
  <c r="R16" i="7"/>
  <c r="P16" i="7" s="1"/>
  <c r="O16" i="7"/>
  <c r="N16" i="7"/>
  <c r="F16" i="7"/>
  <c r="E16" i="7"/>
  <c r="AK15" i="7"/>
  <c r="AC15" i="7"/>
  <c r="Z15" i="7" s="1"/>
  <c r="R15" i="7"/>
  <c r="P15" i="7" s="1"/>
  <c r="O15" i="7"/>
  <c r="N15" i="7"/>
  <c r="F15" i="7"/>
  <c r="E15" i="7"/>
  <c r="AK14" i="7"/>
  <c r="AC14" i="7"/>
  <c r="Z14" i="7" s="1"/>
  <c r="R14" i="7"/>
  <c r="P14" i="7" s="1"/>
  <c r="O14" i="7"/>
  <c r="N14" i="7"/>
  <c r="F14" i="7"/>
  <c r="E14" i="7"/>
  <c r="AK13" i="7"/>
  <c r="AC13" i="7"/>
  <c r="Z13" i="7" s="1"/>
  <c r="R13" i="7"/>
  <c r="P13" i="7" s="1"/>
  <c r="O13" i="7"/>
  <c r="N13" i="7"/>
  <c r="F13" i="7"/>
  <c r="E13" i="7"/>
  <c r="AK12" i="7"/>
  <c r="AC12" i="7"/>
  <c r="Z12" i="7" s="1"/>
  <c r="R12" i="7"/>
  <c r="P12" i="7" s="1"/>
  <c r="O12" i="7"/>
  <c r="N12" i="7"/>
  <c r="F12" i="7"/>
  <c r="E12" i="7"/>
  <c r="AK11" i="7"/>
  <c r="AC11" i="7"/>
  <c r="Z11" i="7"/>
  <c r="R11" i="7"/>
  <c r="P11" i="7" s="1"/>
  <c r="O11" i="7"/>
  <c r="N11" i="7"/>
  <c r="F11" i="7"/>
  <c r="E11" i="7"/>
  <c r="AK10" i="7"/>
  <c r="AC10" i="7"/>
  <c r="Z10" i="7" s="1"/>
  <c r="R10" i="7"/>
  <c r="P10" i="7" s="1"/>
  <c r="O10" i="7"/>
  <c r="N10" i="7"/>
  <c r="F10" i="7"/>
  <c r="E10" i="7"/>
  <c r="AK9" i="7"/>
  <c r="AC9" i="7"/>
  <c r="Z9" i="7" s="1"/>
  <c r="R9" i="7"/>
  <c r="P9" i="7" s="1"/>
  <c r="O9" i="7"/>
  <c r="N9" i="7"/>
  <c r="F9" i="7"/>
  <c r="E9" i="7"/>
  <c r="AK8" i="7"/>
  <c r="AC8" i="7"/>
  <c r="Z8" i="7" s="1"/>
  <c r="R8" i="7"/>
  <c r="P8" i="7" s="1"/>
  <c r="O8" i="7"/>
  <c r="N8" i="7"/>
  <c r="F8" i="7"/>
  <c r="E8" i="7"/>
  <c r="AS7" i="7"/>
  <c r="AR7" i="7"/>
  <c r="AQ7" i="7"/>
  <c r="AP7" i="7"/>
  <c r="AO7" i="7"/>
  <c r="AN7" i="7"/>
  <c r="AM7" i="7"/>
  <c r="AL7" i="7"/>
  <c r="AJ7" i="7"/>
  <c r="AI7" i="7"/>
  <c r="AH7" i="7"/>
  <c r="AG7" i="7"/>
  <c r="AF7" i="7"/>
  <c r="AE7" i="7"/>
  <c r="AD7" i="7"/>
  <c r="AB7" i="7"/>
  <c r="AA7" i="7"/>
  <c r="N7" i="7" s="1"/>
  <c r="Y7" i="7"/>
  <c r="X7" i="7"/>
  <c r="W7" i="7"/>
  <c r="V7" i="7"/>
  <c r="U7" i="7"/>
  <c r="T7" i="7"/>
  <c r="S7" i="7"/>
  <c r="Q7" i="7"/>
  <c r="E7" i="7" s="1"/>
  <c r="O7" i="7"/>
  <c r="M7" i="7"/>
  <c r="L7" i="7"/>
  <c r="K7" i="7"/>
  <c r="J7" i="7"/>
  <c r="I7" i="7"/>
  <c r="H7" i="7"/>
  <c r="G7" i="7"/>
  <c r="B7" i="7"/>
  <c r="A7" i="7"/>
  <c r="D47" i="8" l="1"/>
  <c r="D49" i="9"/>
  <c r="D15" i="7"/>
  <c r="D14" i="8"/>
  <c r="D12" i="9"/>
  <c r="D32" i="9"/>
  <c r="D44" i="9"/>
  <c r="D45" i="9"/>
  <c r="D28" i="8"/>
  <c r="D23" i="7"/>
  <c r="D39" i="8"/>
  <c r="D43" i="8"/>
  <c r="AK7" i="9"/>
  <c r="D9" i="9"/>
  <c r="D25" i="9"/>
  <c r="D41" i="9"/>
  <c r="D48" i="9"/>
  <c r="D11" i="7"/>
  <c r="D31" i="7"/>
  <c r="AC7" i="9"/>
  <c r="Z7" i="9" s="1"/>
  <c r="D28" i="9"/>
  <c r="D17" i="7"/>
  <c r="D10" i="7"/>
  <c r="D43" i="7"/>
  <c r="D36" i="8"/>
  <c r="D37" i="8"/>
  <c r="D21" i="9"/>
  <c r="D37" i="9"/>
  <c r="D29" i="9"/>
  <c r="D42" i="7"/>
  <c r="D49" i="7"/>
  <c r="D31" i="8"/>
  <c r="D20" i="9"/>
  <c r="D24" i="9"/>
  <c r="D36" i="9"/>
  <c r="D16" i="7"/>
  <c r="F7" i="9"/>
  <c r="D13" i="9"/>
  <c r="R7" i="7"/>
  <c r="P7" i="7" s="1"/>
  <c r="D28" i="7"/>
  <c r="D29" i="7"/>
  <c r="D19" i="8"/>
  <c r="D30" i="8"/>
  <c r="D17" i="9"/>
  <c r="D33" i="9"/>
  <c r="D7" i="9"/>
  <c r="F7" i="7"/>
  <c r="AK7" i="7"/>
  <c r="D12" i="7"/>
  <c r="D13" i="7"/>
  <c r="D38" i="7"/>
  <c r="D44" i="7"/>
  <c r="D46" i="7"/>
  <c r="D26" i="8"/>
  <c r="D32" i="8"/>
  <c r="D33" i="8"/>
  <c r="D48" i="8"/>
  <c r="AC7" i="7"/>
  <c r="D8" i="7"/>
  <c r="D9" i="7"/>
  <c r="D34" i="7"/>
  <c r="D40" i="7"/>
  <c r="D41" i="7"/>
  <c r="D45" i="7"/>
  <c r="D22" i="8"/>
  <c r="D29" i="8"/>
  <c r="D30" i="7"/>
  <c r="D36" i="7"/>
  <c r="D37" i="7"/>
  <c r="D25" i="8"/>
  <c r="D26" i="7"/>
  <c r="D32" i="7"/>
  <c r="D48" i="7"/>
  <c r="D20" i="8"/>
  <c r="D21" i="8"/>
  <c r="D22" i="7"/>
  <c r="D10" i="8"/>
  <c r="D16" i="8"/>
  <c r="D17" i="8"/>
  <c r="D42" i="8"/>
  <c r="D18" i="7"/>
  <c r="D24" i="7"/>
  <c r="D25" i="7"/>
  <c r="F7" i="8"/>
  <c r="D7" i="8" s="1"/>
  <c r="R7" i="8"/>
  <c r="P7" i="8" s="1"/>
  <c r="AK7" i="8"/>
  <c r="D12" i="8"/>
  <c r="D13" i="8"/>
  <c r="D38" i="8"/>
  <c r="D44" i="8"/>
  <c r="D46" i="8"/>
  <c r="D14" i="7"/>
  <c r="D20" i="7"/>
  <c r="D21" i="7"/>
  <c r="AC7" i="8"/>
  <c r="Z7" i="8" s="1"/>
  <c r="D8" i="8"/>
  <c r="D9" i="8"/>
  <c r="D34" i="8"/>
  <c r="D40" i="8"/>
  <c r="D41" i="8"/>
  <c r="D45" i="8"/>
  <c r="D7" i="7"/>
  <c r="Z7" i="7"/>
  <c r="AK49" i="6"/>
  <c r="AC49" i="6"/>
  <c r="Z49" i="6" s="1"/>
  <c r="R49" i="6"/>
  <c r="P49" i="6" s="1"/>
  <c r="O49" i="6"/>
  <c r="N49" i="6"/>
  <c r="F49" i="6"/>
  <c r="E49" i="6"/>
  <c r="AK48" i="6"/>
  <c r="AC48" i="6"/>
  <c r="Z48" i="6" s="1"/>
  <c r="R48" i="6"/>
  <c r="P48" i="6" s="1"/>
  <c r="O48" i="6"/>
  <c r="N48" i="6"/>
  <c r="F48" i="6"/>
  <c r="E48" i="6"/>
  <c r="AK47" i="6"/>
  <c r="AC47" i="6"/>
  <c r="Z47" i="6" s="1"/>
  <c r="R47" i="6"/>
  <c r="P47" i="6" s="1"/>
  <c r="O47" i="6"/>
  <c r="N47" i="6"/>
  <c r="F47" i="6"/>
  <c r="E47" i="6"/>
  <c r="AK46" i="6"/>
  <c r="AC46" i="6"/>
  <c r="Z46" i="6" s="1"/>
  <c r="R46" i="6"/>
  <c r="P46" i="6"/>
  <c r="O46" i="6"/>
  <c r="N46" i="6"/>
  <c r="F46" i="6"/>
  <c r="E46" i="6"/>
  <c r="AK45" i="6"/>
  <c r="AC45" i="6"/>
  <c r="Z45" i="6" s="1"/>
  <c r="R45" i="6"/>
  <c r="P45" i="6" s="1"/>
  <c r="O45" i="6"/>
  <c r="N45" i="6"/>
  <c r="F45" i="6"/>
  <c r="D45" i="6" s="1"/>
  <c r="E45" i="6"/>
  <c r="AK44" i="6"/>
  <c r="AC44" i="6"/>
  <c r="Z44" i="6" s="1"/>
  <c r="R44" i="6"/>
  <c r="P44" i="6" s="1"/>
  <c r="O44" i="6"/>
  <c r="N44" i="6"/>
  <c r="F44" i="6"/>
  <c r="E44" i="6"/>
  <c r="AK43" i="6"/>
  <c r="AC43" i="6"/>
  <c r="Z43" i="6"/>
  <c r="R43" i="6"/>
  <c r="P43" i="6" s="1"/>
  <c r="O43" i="6"/>
  <c r="N43" i="6"/>
  <c r="F43" i="6"/>
  <c r="E43" i="6"/>
  <c r="D43" i="6" s="1"/>
  <c r="AK42" i="6"/>
  <c r="AC42" i="6"/>
  <c r="Z42" i="6" s="1"/>
  <c r="R42" i="6"/>
  <c r="P42" i="6" s="1"/>
  <c r="O42" i="6"/>
  <c r="N42" i="6"/>
  <c r="F42" i="6"/>
  <c r="E42" i="6"/>
  <c r="D42" i="6" s="1"/>
  <c r="AK41" i="6"/>
  <c r="AC41" i="6"/>
  <c r="Z41" i="6" s="1"/>
  <c r="R41" i="6"/>
  <c r="P41" i="6" s="1"/>
  <c r="O41" i="6"/>
  <c r="N41" i="6"/>
  <c r="F41" i="6"/>
  <c r="E41" i="6"/>
  <c r="AK40" i="6"/>
  <c r="AC40" i="6"/>
  <c r="Z40" i="6" s="1"/>
  <c r="R40" i="6"/>
  <c r="P40" i="6"/>
  <c r="O40" i="6"/>
  <c r="N40" i="6"/>
  <c r="F40" i="6"/>
  <c r="E40" i="6"/>
  <c r="D40" i="6" s="1"/>
  <c r="AK39" i="6"/>
  <c r="AC39" i="6"/>
  <c r="Z39" i="6" s="1"/>
  <c r="R39" i="6"/>
  <c r="P39" i="6" s="1"/>
  <c r="O39" i="6"/>
  <c r="N39" i="6"/>
  <c r="F39" i="6"/>
  <c r="E39" i="6"/>
  <c r="D39" i="6"/>
  <c r="AK38" i="6"/>
  <c r="AC38" i="6"/>
  <c r="Z38" i="6" s="1"/>
  <c r="R38" i="6"/>
  <c r="P38" i="6" s="1"/>
  <c r="O38" i="6"/>
  <c r="N38" i="6"/>
  <c r="F38" i="6"/>
  <c r="E38" i="6"/>
  <c r="D38" i="6" s="1"/>
  <c r="AK37" i="6"/>
  <c r="AC37" i="6"/>
  <c r="Z37" i="6" s="1"/>
  <c r="R37" i="6"/>
  <c r="P37" i="6" s="1"/>
  <c r="O37" i="6"/>
  <c r="N37" i="6"/>
  <c r="F37" i="6"/>
  <c r="E37" i="6"/>
  <c r="AK36" i="6"/>
  <c r="AC36" i="6"/>
  <c r="Z36" i="6" s="1"/>
  <c r="R36" i="6"/>
  <c r="P36" i="6" s="1"/>
  <c r="O36" i="6"/>
  <c r="N36" i="6"/>
  <c r="F36" i="6"/>
  <c r="E36" i="6"/>
  <c r="AK35" i="6"/>
  <c r="AC35" i="6"/>
  <c r="Z35" i="6" s="1"/>
  <c r="R35" i="6"/>
  <c r="P35" i="6" s="1"/>
  <c r="O35" i="6"/>
  <c r="N35" i="6"/>
  <c r="F35" i="6"/>
  <c r="E35" i="6"/>
  <c r="AK34" i="6"/>
  <c r="AC34" i="6"/>
  <c r="Z34" i="6" s="1"/>
  <c r="R34" i="6"/>
  <c r="P34" i="6" s="1"/>
  <c r="O34" i="6"/>
  <c r="N34" i="6"/>
  <c r="F34" i="6"/>
  <c r="E34" i="6"/>
  <c r="AK33" i="6"/>
  <c r="AC33" i="6"/>
  <c r="Z33" i="6" s="1"/>
  <c r="R33" i="6"/>
  <c r="P33" i="6" s="1"/>
  <c r="O33" i="6"/>
  <c r="N33" i="6"/>
  <c r="F33" i="6"/>
  <c r="E33" i="6"/>
  <c r="AK32" i="6"/>
  <c r="AC32" i="6"/>
  <c r="Z32" i="6" s="1"/>
  <c r="R32" i="6"/>
  <c r="P32" i="6" s="1"/>
  <c r="O32" i="6"/>
  <c r="N32" i="6"/>
  <c r="F32" i="6"/>
  <c r="E32" i="6"/>
  <c r="AK31" i="6"/>
  <c r="AC31" i="6"/>
  <c r="Z31" i="6" s="1"/>
  <c r="R31" i="6"/>
  <c r="P31" i="6" s="1"/>
  <c r="O31" i="6"/>
  <c r="N31" i="6"/>
  <c r="F31" i="6"/>
  <c r="E31" i="6"/>
  <c r="AK30" i="6"/>
  <c r="AC30" i="6"/>
  <c r="Z30" i="6" s="1"/>
  <c r="R30" i="6"/>
  <c r="P30" i="6" s="1"/>
  <c r="O30" i="6"/>
  <c r="N30" i="6"/>
  <c r="F30" i="6"/>
  <c r="E30" i="6"/>
  <c r="D30" i="6" s="1"/>
  <c r="AK29" i="6"/>
  <c r="AC29" i="6"/>
  <c r="Z29" i="6" s="1"/>
  <c r="R29" i="6"/>
  <c r="P29" i="6" s="1"/>
  <c r="O29" i="6"/>
  <c r="N29" i="6"/>
  <c r="F29" i="6"/>
  <c r="E29" i="6"/>
  <c r="AK28" i="6"/>
  <c r="AC28" i="6"/>
  <c r="Z28" i="6" s="1"/>
  <c r="R28" i="6"/>
  <c r="P28" i="6" s="1"/>
  <c r="O28" i="6"/>
  <c r="N28" i="6"/>
  <c r="F28" i="6"/>
  <c r="E28" i="6"/>
  <c r="AK27" i="6"/>
  <c r="AC27" i="6"/>
  <c r="Z27" i="6"/>
  <c r="R27" i="6"/>
  <c r="P27" i="6" s="1"/>
  <c r="O27" i="6"/>
  <c r="N27" i="6"/>
  <c r="F27" i="6"/>
  <c r="E27" i="6"/>
  <c r="AK26" i="6"/>
  <c r="AC26" i="6"/>
  <c r="Z26" i="6" s="1"/>
  <c r="R26" i="6"/>
  <c r="P26" i="6" s="1"/>
  <c r="O26" i="6"/>
  <c r="N26" i="6"/>
  <c r="F26" i="6"/>
  <c r="E26" i="6"/>
  <c r="D26" i="6" s="1"/>
  <c r="AK25" i="6"/>
  <c r="AC25" i="6"/>
  <c r="Z25" i="6" s="1"/>
  <c r="R25" i="6"/>
  <c r="P25" i="6" s="1"/>
  <c r="O25" i="6"/>
  <c r="N25" i="6"/>
  <c r="F25" i="6"/>
  <c r="E25" i="6"/>
  <c r="AK24" i="6"/>
  <c r="AC24" i="6"/>
  <c r="Z24" i="6" s="1"/>
  <c r="R24" i="6"/>
  <c r="P24" i="6" s="1"/>
  <c r="O24" i="6"/>
  <c r="N24" i="6"/>
  <c r="F24" i="6"/>
  <c r="E24" i="6"/>
  <c r="AK23" i="6"/>
  <c r="AC23" i="6"/>
  <c r="Z23" i="6" s="1"/>
  <c r="R23" i="6"/>
  <c r="P23" i="6" s="1"/>
  <c r="O23" i="6"/>
  <c r="N23" i="6"/>
  <c r="F23" i="6"/>
  <c r="E23" i="6"/>
  <c r="AK22" i="6"/>
  <c r="AC22" i="6"/>
  <c r="Z22" i="6" s="1"/>
  <c r="R22" i="6"/>
  <c r="P22" i="6" s="1"/>
  <c r="O22" i="6"/>
  <c r="N22" i="6"/>
  <c r="F22" i="6"/>
  <c r="E22" i="6"/>
  <c r="D22" i="6" s="1"/>
  <c r="AK21" i="6"/>
  <c r="AC21" i="6"/>
  <c r="Z21" i="6" s="1"/>
  <c r="R21" i="6"/>
  <c r="P21" i="6" s="1"/>
  <c r="O21" i="6"/>
  <c r="N21" i="6"/>
  <c r="F21" i="6"/>
  <c r="E21" i="6"/>
  <c r="AK20" i="6"/>
  <c r="AC20" i="6"/>
  <c r="Z20" i="6" s="1"/>
  <c r="R20" i="6"/>
  <c r="P20" i="6"/>
  <c r="O20" i="6"/>
  <c r="N20" i="6"/>
  <c r="F20" i="6"/>
  <c r="E20" i="6"/>
  <c r="D20" i="6" s="1"/>
  <c r="AK19" i="6"/>
  <c r="AC19" i="6"/>
  <c r="Z19" i="6" s="1"/>
  <c r="R19" i="6"/>
  <c r="P19" i="6" s="1"/>
  <c r="O19" i="6"/>
  <c r="N19" i="6"/>
  <c r="F19" i="6"/>
  <c r="E19" i="6"/>
  <c r="AK18" i="6"/>
  <c r="AC18" i="6"/>
  <c r="Z18" i="6" s="1"/>
  <c r="R18" i="6"/>
  <c r="P18" i="6"/>
  <c r="O18" i="6"/>
  <c r="D18" i="6" s="1"/>
  <c r="N18" i="6"/>
  <c r="F18" i="6"/>
  <c r="E18" i="6"/>
  <c r="AK17" i="6"/>
  <c r="AC17" i="6"/>
  <c r="Z17" i="6"/>
  <c r="R17" i="6"/>
  <c r="P17" i="6" s="1"/>
  <c r="O17" i="6"/>
  <c r="N17" i="6"/>
  <c r="F17" i="6"/>
  <c r="E17" i="6"/>
  <c r="AK16" i="6"/>
  <c r="AC16" i="6"/>
  <c r="Z16" i="6" s="1"/>
  <c r="R16" i="6"/>
  <c r="P16" i="6" s="1"/>
  <c r="O16" i="6"/>
  <c r="N16" i="6"/>
  <c r="F16" i="6"/>
  <c r="E16" i="6"/>
  <c r="AK15" i="6"/>
  <c r="AC15" i="6"/>
  <c r="Z15" i="6" s="1"/>
  <c r="R15" i="6"/>
  <c r="P15" i="6" s="1"/>
  <c r="O15" i="6"/>
  <c r="N15" i="6"/>
  <c r="F15" i="6"/>
  <c r="E15" i="6"/>
  <c r="AK14" i="6"/>
  <c r="AC14" i="6"/>
  <c r="Z14" i="6" s="1"/>
  <c r="R14" i="6"/>
  <c r="P14" i="6" s="1"/>
  <c r="O14" i="6"/>
  <c r="N14" i="6"/>
  <c r="F14" i="6"/>
  <c r="E14" i="6"/>
  <c r="AK13" i="6"/>
  <c r="AC13" i="6"/>
  <c r="Z13" i="6" s="1"/>
  <c r="R13" i="6"/>
  <c r="P13" i="6" s="1"/>
  <c r="O13" i="6"/>
  <c r="N13" i="6"/>
  <c r="F13" i="6"/>
  <c r="D13" i="6" s="1"/>
  <c r="E13" i="6"/>
  <c r="AK12" i="6"/>
  <c r="AC12" i="6"/>
  <c r="Z12" i="6" s="1"/>
  <c r="R12" i="6"/>
  <c r="P12" i="6" s="1"/>
  <c r="O12" i="6"/>
  <c r="N12" i="6"/>
  <c r="F12" i="6"/>
  <c r="E12" i="6"/>
  <c r="AK11" i="6"/>
  <c r="AC11" i="6"/>
  <c r="Z11" i="6" s="1"/>
  <c r="R11" i="6"/>
  <c r="P11" i="6" s="1"/>
  <c r="O11" i="6"/>
  <c r="N11" i="6"/>
  <c r="F11" i="6"/>
  <c r="E11" i="6"/>
  <c r="AK10" i="6"/>
  <c r="AC10" i="6"/>
  <c r="Z10" i="6" s="1"/>
  <c r="R10" i="6"/>
  <c r="P10" i="6"/>
  <c r="O10" i="6"/>
  <c r="N10" i="6"/>
  <c r="F10" i="6"/>
  <c r="E10" i="6"/>
  <c r="D10" i="6" s="1"/>
  <c r="AK9" i="6"/>
  <c r="AC9" i="6"/>
  <c r="Z9" i="6"/>
  <c r="R9" i="6"/>
  <c r="P9" i="6" s="1"/>
  <c r="O9" i="6"/>
  <c r="N9" i="6"/>
  <c r="F9" i="6"/>
  <c r="E9" i="6"/>
  <c r="AK8" i="6"/>
  <c r="AC8" i="6"/>
  <c r="Z8" i="6" s="1"/>
  <c r="R8" i="6"/>
  <c r="P8" i="6" s="1"/>
  <c r="O8" i="6"/>
  <c r="N8" i="6"/>
  <c r="F8" i="6"/>
  <c r="E8" i="6"/>
  <c r="AS7" i="6"/>
  <c r="AR7" i="6"/>
  <c r="AQ7" i="6"/>
  <c r="AP7" i="6"/>
  <c r="AO7" i="6"/>
  <c r="AN7" i="6"/>
  <c r="AM7" i="6"/>
  <c r="AL7" i="6"/>
  <c r="AJ7" i="6"/>
  <c r="AI7" i="6"/>
  <c r="AH7" i="6"/>
  <c r="AG7" i="6"/>
  <c r="AF7" i="6"/>
  <c r="AE7" i="6"/>
  <c r="AD7" i="6"/>
  <c r="AB7" i="6"/>
  <c r="AA7" i="6"/>
  <c r="N7" i="6" s="1"/>
  <c r="Y7" i="6"/>
  <c r="X7" i="6"/>
  <c r="W7" i="6"/>
  <c r="V7" i="6"/>
  <c r="U7" i="6"/>
  <c r="T7" i="6"/>
  <c r="S7" i="6"/>
  <c r="Q7" i="6"/>
  <c r="E7" i="6" s="1"/>
  <c r="O7" i="6"/>
  <c r="M7" i="6"/>
  <c r="L7" i="6"/>
  <c r="K7" i="6"/>
  <c r="J7" i="6"/>
  <c r="I7" i="6"/>
  <c r="H7" i="6"/>
  <c r="G7" i="6"/>
  <c r="B7" i="6"/>
  <c r="A7" i="6"/>
  <c r="AK49" i="5"/>
  <c r="AC49" i="5"/>
  <c r="Z49" i="5" s="1"/>
  <c r="R49" i="5"/>
  <c r="P49" i="5" s="1"/>
  <c r="O49" i="5"/>
  <c r="N49" i="5"/>
  <c r="F49" i="5"/>
  <c r="E49" i="5"/>
  <c r="AK48" i="5"/>
  <c r="AC48" i="5"/>
  <c r="Z48" i="5" s="1"/>
  <c r="R48" i="5"/>
  <c r="P48" i="5" s="1"/>
  <c r="O48" i="5"/>
  <c r="N48" i="5"/>
  <c r="F48" i="5"/>
  <c r="E48" i="5"/>
  <c r="AK47" i="5"/>
  <c r="AC47" i="5"/>
  <c r="Z47" i="5" s="1"/>
  <c r="R47" i="5"/>
  <c r="P47" i="5" s="1"/>
  <c r="O47" i="5"/>
  <c r="N47" i="5"/>
  <c r="F47" i="5"/>
  <c r="E47" i="5"/>
  <c r="AK46" i="5"/>
  <c r="AC46" i="5"/>
  <c r="Z46" i="5" s="1"/>
  <c r="R46" i="5"/>
  <c r="P46" i="5" s="1"/>
  <c r="O46" i="5"/>
  <c r="N46" i="5"/>
  <c r="F46" i="5"/>
  <c r="E46" i="5"/>
  <c r="AK45" i="5"/>
  <c r="AC45" i="5"/>
  <c r="Z45" i="5" s="1"/>
  <c r="R45" i="5"/>
  <c r="P45" i="5" s="1"/>
  <c r="O45" i="5"/>
  <c r="N45" i="5"/>
  <c r="F45" i="5"/>
  <c r="E45" i="5"/>
  <c r="AK44" i="5"/>
  <c r="AC44" i="5"/>
  <c r="Z44" i="5" s="1"/>
  <c r="R44" i="5"/>
  <c r="P44" i="5"/>
  <c r="O44" i="5"/>
  <c r="N44" i="5"/>
  <c r="F44" i="5"/>
  <c r="E44" i="5"/>
  <c r="AK43" i="5"/>
  <c r="AC43" i="5"/>
  <c r="Z43" i="5"/>
  <c r="R43" i="5"/>
  <c r="P43" i="5" s="1"/>
  <c r="O43" i="5"/>
  <c r="N43" i="5"/>
  <c r="F43" i="5"/>
  <c r="E43" i="5"/>
  <c r="D43" i="5" s="1"/>
  <c r="AK42" i="5"/>
  <c r="AC42" i="5"/>
  <c r="Z42" i="5" s="1"/>
  <c r="R42" i="5"/>
  <c r="P42" i="5" s="1"/>
  <c r="O42" i="5"/>
  <c r="N42" i="5"/>
  <c r="F42" i="5"/>
  <c r="E42" i="5"/>
  <c r="D42" i="5" s="1"/>
  <c r="AK41" i="5"/>
  <c r="AC41" i="5"/>
  <c r="Z41" i="5" s="1"/>
  <c r="R41" i="5"/>
  <c r="P41" i="5" s="1"/>
  <c r="O41" i="5"/>
  <c r="N41" i="5"/>
  <c r="F41" i="5"/>
  <c r="E41" i="5"/>
  <c r="AK40" i="5"/>
  <c r="AC40" i="5"/>
  <c r="Z40" i="5" s="1"/>
  <c r="R40" i="5"/>
  <c r="P40" i="5"/>
  <c r="O40" i="5"/>
  <c r="N40" i="5"/>
  <c r="F40" i="5"/>
  <c r="E40" i="5"/>
  <c r="AK39" i="5"/>
  <c r="AC39" i="5"/>
  <c r="Z39" i="5" s="1"/>
  <c r="R39" i="5"/>
  <c r="P39" i="5" s="1"/>
  <c r="O39" i="5"/>
  <c r="N39" i="5"/>
  <c r="F39" i="5"/>
  <c r="E39" i="5"/>
  <c r="D39" i="5"/>
  <c r="AK38" i="5"/>
  <c r="AC38" i="5"/>
  <c r="Z38" i="5" s="1"/>
  <c r="R38" i="5"/>
  <c r="P38" i="5" s="1"/>
  <c r="O38" i="5"/>
  <c r="N38" i="5"/>
  <c r="F38" i="5"/>
  <c r="E38" i="5"/>
  <c r="AK37" i="5"/>
  <c r="AC37" i="5"/>
  <c r="Z37" i="5" s="1"/>
  <c r="R37" i="5"/>
  <c r="P37" i="5" s="1"/>
  <c r="O37" i="5"/>
  <c r="N37" i="5"/>
  <c r="F37" i="5"/>
  <c r="E37" i="5"/>
  <c r="AK36" i="5"/>
  <c r="AC36" i="5"/>
  <c r="Z36" i="5" s="1"/>
  <c r="R36" i="5"/>
  <c r="P36" i="5" s="1"/>
  <c r="O36" i="5"/>
  <c r="N36" i="5"/>
  <c r="F36" i="5"/>
  <c r="E36" i="5"/>
  <c r="AK35" i="5"/>
  <c r="AC35" i="5"/>
  <c r="Z35" i="5"/>
  <c r="R35" i="5"/>
  <c r="P35" i="5" s="1"/>
  <c r="O35" i="5"/>
  <c r="N35" i="5"/>
  <c r="F35" i="5"/>
  <c r="E35" i="5"/>
  <c r="D35" i="5" s="1"/>
  <c r="AK34" i="5"/>
  <c r="AC34" i="5"/>
  <c r="Z34" i="5" s="1"/>
  <c r="R34" i="5"/>
  <c r="P34" i="5" s="1"/>
  <c r="O34" i="5"/>
  <c r="N34" i="5"/>
  <c r="F34" i="5"/>
  <c r="E34" i="5"/>
  <c r="AK33" i="5"/>
  <c r="AC33" i="5"/>
  <c r="Z33" i="5" s="1"/>
  <c r="R33" i="5"/>
  <c r="P33" i="5" s="1"/>
  <c r="O33" i="5"/>
  <c r="N33" i="5"/>
  <c r="F33" i="5"/>
  <c r="E33" i="5"/>
  <c r="AK32" i="5"/>
  <c r="AC32" i="5"/>
  <c r="Z32" i="5" s="1"/>
  <c r="R32" i="5"/>
  <c r="P32" i="5" s="1"/>
  <c r="O32" i="5"/>
  <c r="N32" i="5"/>
  <c r="F32" i="5"/>
  <c r="E32" i="5"/>
  <c r="AK31" i="5"/>
  <c r="AC31" i="5"/>
  <c r="Z31" i="5" s="1"/>
  <c r="R31" i="5"/>
  <c r="P31" i="5" s="1"/>
  <c r="O31" i="5"/>
  <c r="N31" i="5"/>
  <c r="F31" i="5"/>
  <c r="E31" i="5"/>
  <c r="AK30" i="5"/>
  <c r="AC30" i="5"/>
  <c r="Z30" i="5" s="1"/>
  <c r="R30" i="5"/>
  <c r="P30" i="5" s="1"/>
  <c r="O30" i="5"/>
  <c r="N30" i="5"/>
  <c r="F30" i="5"/>
  <c r="E30" i="5"/>
  <c r="AK29" i="5"/>
  <c r="AC29" i="5"/>
  <c r="Z29" i="5" s="1"/>
  <c r="R29" i="5"/>
  <c r="P29" i="5" s="1"/>
  <c r="O29" i="5"/>
  <c r="N29" i="5"/>
  <c r="F29" i="5"/>
  <c r="E29" i="5"/>
  <c r="AK28" i="5"/>
  <c r="AC28" i="5"/>
  <c r="Z28" i="5" s="1"/>
  <c r="R28" i="5"/>
  <c r="P28" i="5"/>
  <c r="O28" i="5"/>
  <c r="N28" i="5"/>
  <c r="F28" i="5"/>
  <c r="E28" i="5"/>
  <c r="AK27" i="5"/>
  <c r="AC27" i="5"/>
  <c r="Z27" i="5" s="1"/>
  <c r="R27" i="5"/>
  <c r="P27" i="5" s="1"/>
  <c r="O27" i="5"/>
  <c r="N27" i="5"/>
  <c r="F27" i="5"/>
  <c r="E27" i="5"/>
  <c r="D27" i="5" s="1"/>
  <c r="AK26" i="5"/>
  <c r="AC26" i="5"/>
  <c r="Z26" i="5" s="1"/>
  <c r="R26" i="5"/>
  <c r="P26" i="5" s="1"/>
  <c r="O26" i="5"/>
  <c r="N26" i="5"/>
  <c r="F26" i="5"/>
  <c r="E26" i="5"/>
  <c r="AK25" i="5"/>
  <c r="AC25" i="5"/>
  <c r="Z25" i="5" s="1"/>
  <c r="R25" i="5"/>
  <c r="P25" i="5" s="1"/>
  <c r="O25" i="5"/>
  <c r="N25" i="5"/>
  <c r="F25" i="5"/>
  <c r="E25" i="5"/>
  <c r="AK24" i="5"/>
  <c r="AC24" i="5"/>
  <c r="Z24" i="5" s="1"/>
  <c r="R24" i="5"/>
  <c r="P24" i="5" s="1"/>
  <c r="O24" i="5"/>
  <c r="N24" i="5"/>
  <c r="F24" i="5"/>
  <c r="E24" i="5"/>
  <c r="AK23" i="5"/>
  <c r="AC23" i="5"/>
  <c r="Z23" i="5"/>
  <c r="R23" i="5"/>
  <c r="P23" i="5" s="1"/>
  <c r="O23" i="5"/>
  <c r="N23" i="5"/>
  <c r="F23" i="5"/>
  <c r="E23" i="5"/>
  <c r="AK22" i="5"/>
  <c r="AC22" i="5"/>
  <c r="Z22" i="5" s="1"/>
  <c r="R22" i="5"/>
  <c r="P22" i="5" s="1"/>
  <c r="O22" i="5"/>
  <c r="N22" i="5"/>
  <c r="F22" i="5"/>
  <c r="E22" i="5"/>
  <c r="AK21" i="5"/>
  <c r="AC21" i="5"/>
  <c r="Z21" i="5" s="1"/>
  <c r="R21" i="5"/>
  <c r="P21" i="5" s="1"/>
  <c r="O21" i="5"/>
  <c r="N21" i="5"/>
  <c r="F21" i="5"/>
  <c r="E21" i="5"/>
  <c r="AK20" i="5"/>
  <c r="AC20" i="5"/>
  <c r="Z20" i="5" s="1"/>
  <c r="R20" i="5"/>
  <c r="P20" i="5" s="1"/>
  <c r="O20" i="5"/>
  <c r="N20" i="5"/>
  <c r="F20" i="5"/>
  <c r="E20" i="5"/>
  <c r="AK19" i="5"/>
  <c r="AC19" i="5"/>
  <c r="Z19" i="5" s="1"/>
  <c r="R19" i="5"/>
  <c r="P19" i="5" s="1"/>
  <c r="O19" i="5"/>
  <c r="N19" i="5"/>
  <c r="F19" i="5"/>
  <c r="D19" i="5" s="1"/>
  <c r="E19" i="5"/>
  <c r="AK18" i="5"/>
  <c r="AC18" i="5"/>
  <c r="Z18" i="5" s="1"/>
  <c r="R18" i="5"/>
  <c r="P18" i="5" s="1"/>
  <c r="O18" i="5"/>
  <c r="N18" i="5"/>
  <c r="F18" i="5"/>
  <c r="E18" i="5"/>
  <c r="AK17" i="5"/>
  <c r="AC17" i="5"/>
  <c r="Z17" i="5" s="1"/>
  <c r="R17" i="5"/>
  <c r="P17" i="5" s="1"/>
  <c r="O17" i="5"/>
  <c r="N17" i="5"/>
  <c r="F17" i="5"/>
  <c r="E17" i="5"/>
  <c r="AK16" i="5"/>
  <c r="AC16" i="5"/>
  <c r="Z16" i="5" s="1"/>
  <c r="R16" i="5"/>
  <c r="P16" i="5" s="1"/>
  <c r="O16" i="5"/>
  <c r="N16" i="5"/>
  <c r="F16" i="5"/>
  <c r="E16" i="5"/>
  <c r="AK15" i="5"/>
  <c r="AC15" i="5"/>
  <c r="Z15" i="5" s="1"/>
  <c r="R15" i="5"/>
  <c r="P15" i="5" s="1"/>
  <c r="O15" i="5"/>
  <c r="N15" i="5"/>
  <c r="F15" i="5"/>
  <c r="E15" i="5"/>
  <c r="AK14" i="5"/>
  <c r="AC14" i="5"/>
  <c r="Z14" i="5" s="1"/>
  <c r="R14" i="5"/>
  <c r="P14" i="5" s="1"/>
  <c r="O14" i="5"/>
  <c r="N14" i="5"/>
  <c r="F14" i="5"/>
  <c r="E14" i="5"/>
  <c r="AK13" i="5"/>
  <c r="AC13" i="5"/>
  <c r="Z13" i="5" s="1"/>
  <c r="R13" i="5"/>
  <c r="P13" i="5" s="1"/>
  <c r="O13" i="5"/>
  <c r="N13" i="5"/>
  <c r="F13" i="5"/>
  <c r="E13" i="5"/>
  <c r="AK12" i="5"/>
  <c r="AC12" i="5"/>
  <c r="Z12" i="5" s="1"/>
  <c r="R12" i="5"/>
  <c r="P12" i="5"/>
  <c r="O12" i="5"/>
  <c r="N12" i="5"/>
  <c r="F12" i="5"/>
  <c r="E12" i="5"/>
  <c r="AK11" i="5"/>
  <c r="AC11" i="5"/>
  <c r="Z11" i="5"/>
  <c r="R11" i="5"/>
  <c r="P11" i="5" s="1"/>
  <c r="O11" i="5"/>
  <c r="N11" i="5"/>
  <c r="F11" i="5"/>
  <c r="E11" i="5"/>
  <c r="D11" i="5"/>
  <c r="AK10" i="5"/>
  <c r="AC10" i="5"/>
  <c r="Z10" i="5" s="1"/>
  <c r="R10" i="5"/>
  <c r="P10" i="5" s="1"/>
  <c r="O10" i="5"/>
  <c r="N10" i="5"/>
  <c r="F10" i="5"/>
  <c r="E10" i="5"/>
  <c r="D10" i="5" s="1"/>
  <c r="AK9" i="5"/>
  <c r="AC9" i="5"/>
  <c r="Z9" i="5" s="1"/>
  <c r="R9" i="5"/>
  <c r="P9" i="5" s="1"/>
  <c r="O9" i="5"/>
  <c r="N9" i="5"/>
  <c r="F9" i="5"/>
  <c r="E9" i="5"/>
  <c r="AK8" i="5"/>
  <c r="AC8" i="5"/>
  <c r="Z8" i="5" s="1"/>
  <c r="R8" i="5"/>
  <c r="P8" i="5"/>
  <c r="O8" i="5"/>
  <c r="N8" i="5"/>
  <c r="F8" i="5"/>
  <c r="E8" i="5"/>
  <c r="AS7" i="5"/>
  <c r="AR7" i="5"/>
  <c r="AQ7" i="5"/>
  <c r="AP7" i="5"/>
  <c r="AO7" i="5"/>
  <c r="AN7" i="5"/>
  <c r="AM7" i="5"/>
  <c r="AL7" i="5"/>
  <c r="AJ7" i="5"/>
  <c r="AI7" i="5"/>
  <c r="AH7" i="5"/>
  <c r="AG7" i="5"/>
  <c r="AF7" i="5"/>
  <c r="AE7" i="5"/>
  <c r="AD7" i="5"/>
  <c r="AB7" i="5"/>
  <c r="AA7" i="5"/>
  <c r="N7" i="5" s="1"/>
  <c r="Y7" i="5"/>
  <c r="X7" i="5"/>
  <c r="W7" i="5"/>
  <c r="V7" i="5"/>
  <c r="U7" i="5"/>
  <c r="T7" i="5"/>
  <c r="S7" i="5"/>
  <c r="Q7" i="5"/>
  <c r="O7" i="5"/>
  <c r="M7" i="5"/>
  <c r="L7" i="5"/>
  <c r="K7" i="5"/>
  <c r="J7" i="5"/>
  <c r="I7" i="5"/>
  <c r="H7" i="5"/>
  <c r="G7" i="5"/>
  <c r="B7" i="5"/>
  <c r="A7" i="5"/>
  <c r="AK49" i="4"/>
  <c r="AC49" i="4"/>
  <c r="Z49" i="4" s="1"/>
  <c r="R49" i="4"/>
  <c r="P49" i="4" s="1"/>
  <c r="O49" i="4"/>
  <c r="N49" i="4"/>
  <c r="F49" i="4"/>
  <c r="D49" i="4" s="1"/>
  <c r="E49" i="4"/>
  <c r="AK48" i="4"/>
  <c r="AC48" i="4"/>
  <c r="Z48" i="4" s="1"/>
  <c r="R48" i="4"/>
  <c r="P48" i="4" s="1"/>
  <c r="O48" i="4"/>
  <c r="N48" i="4"/>
  <c r="F48" i="4"/>
  <c r="E48" i="4"/>
  <c r="AK47" i="4"/>
  <c r="AC47" i="4"/>
  <c r="Z47" i="4"/>
  <c r="R47" i="4"/>
  <c r="P47" i="4" s="1"/>
  <c r="O47" i="4"/>
  <c r="N47" i="4"/>
  <c r="F47" i="4"/>
  <c r="E47" i="4"/>
  <c r="AK46" i="4"/>
  <c r="AC46" i="4"/>
  <c r="Z46" i="4" s="1"/>
  <c r="R46" i="4"/>
  <c r="P46" i="4" s="1"/>
  <c r="O46" i="4"/>
  <c r="N46" i="4"/>
  <c r="F46" i="4"/>
  <c r="E46" i="4"/>
  <c r="AK45" i="4"/>
  <c r="AC45" i="4"/>
  <c r="Z45" i="4" s="1"/>
  <c r="R45" i="4"/>
  <c r="P45" i="4"/>
  <c r="O45" i="4"/>
  <c r="N45" i="4"/>
  <c r="F45" i="4"/>
  <c r="E45" i="4"/>
  <c r="AK44" i="4"/>
  <c r="AC44" i="4"/>
  <c r="Z44" i="4" s="1"/>
  <c r="R44" i="4"/>
  <c r="P44" i="4" s="1"/>
  <c r="O44" i="4"/>
  <c r="N44" i="4"/>
  <c r="F44" i="4"/>
  <c r="E44" i="4"/>
  <c r="AK43" i="4"/>
  <c r="AC43" i="4"/>
  <c r="Z43" i="4"/>
  <c r="R43" i="4"/>
  <c r="P43" i="4" s="1"/>
  <c r="O43" i="4"/>
  <c r="N43" i="4"/>
  <c r="F43" i="4"/>
  <c r="E43" i="4"/>
  <c r="AK42" i="4"/>
  <c r="AC42" i="4"/>
  <c r="Z42" i="4" s="1"/>
  <c r="R42" i="4"/>
  <c r="P42" i="4" s="1"/>
  <c r="O42" i="4"/>
  <c r="N42" i="4"/>
  <c r="F42" i="4"/>
  <c r="E42" i="4"/>
  <c r="AK41" i="4"/>
  <c r="AC41" i="4"/>
  <c r="Z41" i="4" s="1"/>
  <c r="R41" i="4"/>
  <c r="P41" i="4"/>
  <c r="O41" i="4"/>
  <c r="N41" i="4"/>
  <c r="F41" i="4"/>
  <c r="D41" i="4" s="1"/>
  <c r="E41" i="4"/>
  <c r="AK40" i="4"/>
  <c r="AC40" i="4"/>
  <c r="Z40" i="4"/>
  <c r="R40" i="4"/>
  <c r="P40" i="4" s="1"/>
  <c r="O40" i="4"/>
  <c r="N40" i="4"/>
  <c r="F40" i="4"/>
  <c r="E40" i="4"/>
  <c r="AK39" i="4"/>
  <c r="AC39" i="4"/>
  <c r="Z39" i="4"/>
  <c r="R39" i="4"/>
  <c r="P39" i="4" s="1"/>
  <c r="O39" i="4"/>
  <c r="N39" i="4"/>
  <c r="F39" i="4"/>
  <c r="E39" i="4"/>
  <c r="AK38" i="4"/>
  <c r="AC38" i="4"/>
  <c r="Z38" i="4" s="1"/>
  <c r="R38" i="4"/>
  <c r="P38" i="4" s="1"/>
  <c r="O38" i="4"/>
  <c r="N38" i="4"/>
  <c r="F38" i="4"/>
  <c r="E38" i="4"/>
  <c r="AK37" i="4"/>
  <c r="AC37" i="4"/>
  <c r="Z37" i="4" s="1"/>
  <c r="R37" i="4"/>
  <c r="P37" i="4"/>
  <c r="O37" i="4"/>
  <c r="N37" i="4"/>
  <c r="F37" i="4"/>
  <c r="E37" i="4"/>
  <c r="AK36" i="4"/>
  <c r="AC36" i="4"/>
  <c r="Z36" i="4"/>
  <c r="R36" i="4"/>
  <c r="P36" i="4" s="1"/>
  <c r="O36" i="4"/>
  <c r="N36" i="4"/>
  <c r="F36" i="4"/>
  <c r="E36" i="4"/>
  <c r="AK35" i="4"/>
  <c r="AC35" i="4"/>
  <c r="Z35" i="4"/>
  <c r="R35" i="4"/>
  <c r="P35" i="4" s="1"/>
  <c r="O35" i="4"/>
  <c r="N35" i="4"/>
  <c r="F35" i="4"/>
  <c r="E35" i="4"/>
  <c r="AK34" i="4"/>
  <c r="AC34" i="4"/>
  <c r="Z34" i="4" s="1"/>
  <c r="R34" i="4"/>
  <c r="P34" i="4" s="1"/>
  <c r="O34" i="4"/>
  <c r="N34" i="4"/>
  <c r="F34" i="4"/>
  <c r="E34" i="4"/>
  <c r="AK33" i="4"/>
  <c r="AC33" i="4"/>
  <c r="Z33" i="4" s="1"/>
  <c r="R33" i="4"/>
  <c r="P33" i="4"/>
  <c r="O33" i="4"/>
  <c r="N33" i="4"/>
  <c r="F33" i="4"/>
  <c r="E33" i="4"/>
  <c r="AK32" i="4"/>
  <c r="AC32" i="4"/>
  <c r="Z32" i="4"/>
  <c r="R32" i="4"/>
  <c r="P32" i="4" s="1"/>
  <c r="O32" i="4"/>
  <c r="N32" i="4"/>
  <c r="F32" i="4"/>
  <c r="E32" i="4"/>
  <c r="AK31" i="4"/>
  <c r="AC31" i="4"/>
  <c r="Z31" i="4"/>
  <c r="R31" i="4"/>
  <c r="P31" i="4" s="1"/>
  <c r="O31" i="4"/>
  <c r="N31" i="4"/>
  <c r="F31" i="4"/>
  <c r="E31" i="4"/>
  <c r="AK30" i="4"/>
  <c r="AC30" i="4"/>
  <c r="Z30" i="4" s="1"/>
  <c r="R30" i="4"/>
  <c r="P30" i="4" s="1"/>
  <c r="O30" i="4"/>
  <c r="N30" i="4"/>
  <c r="F30" i="4"/>
  <c r="E30" i="4"/>
  <c r="AK29" i="4"/>
  <c r="AC29" i="4"/>
  <c r="Z29" i="4" s="1"/>
  <c r="R29" i="4"/>
  <c r="P29" i="4"/>
  <c r="O29" i="4"/>
  <c r="N29" i="4"/>
  <c r="F29" i="4"/>
  <c r="E29" i="4"/>
  <c r="AK28" i="4"/>
  <c r="AC28" i="4"/>
  <c r="Z28" i="4" s="1"/>
  <c r="R28" i="4"/>
  <c r="P28" i="4" s="1"/>
  <c r="O28" i="4"/>
  <c r="N28" i="4"/>
  <c r="F28" i="4"/>
  <c r="E28" i="4"/>
  <c r="AK27" i="4"/>
  <c r="AC27" i="4"/>
  <c r="Z27" i="4" s="1"/>
  <c r="R27" i="4"/>
  <c r="P27" i="4" s="1"/>
  <c r="O27" i="4"/>
  <c r="N27" i="4"/>
  <c r="F27" i="4"/>
  <c r="E27" i="4"/>
  <c r="AK26" i="4"/>
  <c r="AC26" i="4"/>
  <c r="Z26" i="4" s="1"/>
  <c r="R26" i="4"/>
  <c r="P26" i="4" s="1"/>
  <c r="O26" i="4"/>
  <c r="N26" i="4"/>
  <c r="F26" i="4"/>
  <c r="E26" i="4"/>
  <c r="D26" i="4" s="1"/>
  <c r="AK25" i="4"/>
  <c r="AC25" i="4"/>
  <c r="Z25" i="4" s="1"/>
  <c r="R25" i="4"/>
  <c r="P25" i="4" s="1"/>
  <c r="O25" i="4"/>
  <c r="N25" i="4"/>
  <c r="F25" i="4"/>
  <c r="E25" i="4"/>
  <c r="AK24" i="4"/>
  <c r="AC24" i="4"/>
  <c r="Z24" i="4"/>
  <c r="R24" i="4"/>
  <c r="P24" i="4" s="1"/>
  <c r="O24" i="4"/>
  <c r="N24" i="4"/>
  <c r="F24" i="4"/>
  <c r="E24" i="4"/>
  <c r="AK23" i="4"/>
  <c r="AC23" i="4"/>
  <c r="Z23" i="4" s="1"/>
  <c r="R23" i="4"/>
  <c r="P23" i="4" s="1"/>
  <c r="O23" i="4"/>
  <c r="N23" i="4"/>
  <c r="F23" i="4"/>
  <c r="E23" i="4"/>
  <c r="AK22" i="4"/>
  <c r="AC22" i="4"/>
  <c r="Z22" i="4" s="1"/>
  <c r="R22" i="4"/>
  <c r="P22" i="4" s="1"/>
  <c r="O22" i="4"/>
  <c r="N22" i="4"/>
  <c r="F22" i="4"/>
  <c r="E22" i="4"/>
  <c r="AK21" i="4"/>
  <c r="AC21" i="4"/>
  <c r="Z21" i="4" s="1"/>
  <c r="R21" i="4"/>
  <c r="P21" i="4"/>
  <c r="O21" i="4"/>
  <c r="N21" i="4"/>
  <c r="F21" i="4"/>
  <c r="E21" i="4"/>
  <c r="AK20" i="4"/>
  <c r="AC20" i="4"/>
  <c r="Z20" i="4" s="1"/>
  <c r="R20" i="4"/>
  <c r="P20" i="4"/>
  <c r="O20" i="4"/>
  <c r="N20" i="4"/>
  <c r="F20" i="4"/>
  <c r="E20" i="4"/>
  <c r="AK19" i="4"/>
  <c r="AC19" i="4"/>
  <c r="Z19" i="4" s="1"/>
  <c r="R19" i="4"/>
  <c r="P19" i="4" s="1"/>
  <c r="O19" i="4"/>
  <c r="N19" i="4"/>
  <c r="F19" i="4"/>
  <c r="E19" i="4"/>
  <c r="AK18" i="4"/>
  <c r="AC18" i="4"/>
  <c r="Z18" i="4" s="1"/>
  <c r="R18" i="4"/>
  <c r="P18" i="4" s="1"/>
  <c r="O18" i="4"/>
  <c r="N18" i="4"/>
  <c r="F18" i="4"/>
  <c r="E18" i="4"/>
  <c r="AK17" i="4"/>
  <c r="AC17" i="4"/>
  <c r="Z17" i="4" s="1"/>
  <c r="R17" i="4"/>
  <c r="P17" i="4" s="1"/>
  <c r="O17" i="4"/>
  <c r="N17" i="4"/>
  <c r="F17" i="4"/>
  <c r="E17" i="4"/>
  <c r="AK16" i="4"/>
  <c r="AC16" i="4"/>
  <c r="Z16" i="4"/>
  <c r="R16" i="4"/>
  <c r="P16" i="4" s="1"/>
  <c r="O16" i="4"/>
  <c r="N16" i="4"/>
  <c r="F16" i="4"/>
  <c r="E16" i="4"/>
  <c r="AK15" i="4"/>
  <c r="AC15" i="4"/>
  <c r="Z15" i="4"/>
  <c r="R15" i="4"/>
  <c r="P15" i="4" s="1"/>
  <c r="O15" i="4"/>
  <c r="N15" i="4"/>
  <c r="F15" i="4"/>
  <c r="E15" i="4"/>
  <c r="AK14" i="4"/>
  <c r="AC14" i="4"/>
  <c r="Z14" i="4" s="1"/>
  <c r="R14" i="4"/>
  <c r="P14" i="4" s="1"/>
  <c r="O14" i="4"/>
  <c r="N14" i="4"/>
  <c r="F14" i="4"/>
  <c r="D14" i="4" s="1"/>
  <c r="E14" i="4"/>
  <c r="AK13" i="4"/>
  <c r="AC13" i="4"/>
  <c r="Z13" i="4" s="1"/>
  <c r="R13" i="4"/>
  <c r="P13" i="4" s="1"/>
  <c r="O13" i="4"/>
  <c r="N13" i="4"/>
  <c r="F13" i="4"/>
  <c r="E13" i="4"/>
  <c r="AK12" i="4"/>
  <c r="AC12" i="4"/>
  <c r="Z12" i="4"/>
  <c r="R12" i="4"/>
  <c r="P12" i="4" s="1"/>
  <c r="O12" i="4"/>
  <c r="N12" i="4"/>
  <c r="F12" i="4"/>
  <c r="D12" i="4" s="1"/>
  <c r="E12" i="4"/>
  <c r="AK11" i="4"/>
  <c r="AC11" i="4"/>
  <c r="Z11" i="4" s="1"/>
  <c r="R11" i="4"/>
  <c r="P11" i="4" s="1"/>
  <c r="O11" i="4"/>
  <c r="N11" i="4"/>
  <c r="F11" i="4"/>
  <c r="E11" i="4"/>
  <c r="AK10" i="4"/>
  <c r="AC10" i="4"/>
  <c r="Z10" i="4" s="1"/>
  <c r="R10" i="4"/>
  <c r="P10" i="4" s="1"/>
  <c r="O10" i="4"/>
  <c r="N10" i="4"/>
  <c r="F10" i="4"/>
  <c r="E10" i="4"/>
  <c r="D10" i="4" s="1"/>
  <c r="AK9" i="4"/>
  <c r="AC9" i="4"/>
  <c r="Z9" i="4" s="1"/>
  <c r="R9" i="4"/>
  <c r="P9" i="4" s="1"/>
  <c r="O9" i="4"/>
  <c r="N9" i="4"/>
  <c r="F9" i="4"/>
  <c r="D9" i="4" s="1"/>
  <c r="E9" i="4"/>
  <c r="AK8" i="4"/>
  <c r="AC8" i="4"/>
  <c r="Z8" i="4" s="1"/>
  <c r="R8" i="4"/>
  <c r="P8" i="4" s="1"/>
  <c r="O8" i="4"/>
  <c r="N8" i="4"/>
  <c r="F8" i="4"/>
  <c r="E8" i="4"/>
  <c r="AS7" i="4"/>
  <c r="AR7" i="4"/>
  <c r="AQ7" i="4"/>
  <c r="AP7" i="4"/>
  <c r="AO7" i="4"/>
  <c r="AN7" i="4"/>
  <c r="AM7" i="4"/>
  <c r="AL7" i="4"/>
  <c r="AJ7" i="4"/>
  <c r="AI7" i="4"/>
  <c r="AH7" i="4"/>
  <c r="AG7" i="4"/>
  <c r="AF7" i="4"/>
  <c r="AE7" i="4"/>
  <c r="AD7" i="4"/>
  <c r="AB7" i="4"/>
  <c r="AA7" i="4"/>
  <c r="N7" i="4" s="1"/>
  <c r="Y7" i="4"/>
  <c r="X7" i="4"/>
  <c r="W7" i="4"/>
  <c r="V7" i="4"/>
  <c r="U7" i="4"/>
  <c r="T7" i="4"/>
  <c r="S7" i="4"/>
  <c r="R7" i="4" s="1"/>
  <c r="P7" i="4" s="1"/>
  <c r="Q7" i="4"/>
  <c r="E7" i="4" s="1"/>
  <c r="O7" i="4"/>
  <c r="M7" i="4"/>
  <c r="L7" i="4"/>
  <c r="K7" i="4"/>
  <c r="J7" i="4"/>
  <c r="I7" i="4"/>
  <c r="H7" i="4"/>
  <c r="G7" i="4"/>
  <c r="B7" i="4"/>
  <c r="A7" i="4"/>
  <c r="AK49" i="3"/>
  <c r="AC49" i="3"/>
  <c r="Z49" i="3"/>
  <c r="R49" i="3"/>
  <c r="P49" i="3" s="1"/>
  <c r="O49" i="3"/>
  <c r="N49" i="3"/>
  <c r="F49" i="3"/>
  <c r="E49" i="3"/>
  <c r="AK48" i="3"/>
  <c r="AC48" i="3"/>
  <c r="Z48" i="3"/>
  <c r="R48" i="3"/>
  <c r="P48" i="3" s="1"/>
  <c r="O48" i="3"/>
  <c r="N48" i="3"/>
  <c r="F48" i="3"/>
  <c r="E48" i="3"/>
  <c r="AK47" i="3"/>
  <c r="AC47" i="3"/>
  <c r="Z47" i="3" s="1"/>
  <c r="R47" i="3"/>
  <c r="P47" i="3" s="1"/>
  <c r="O47" i="3"/>
  <c r="N47" i="3"/>
  <c r="F47" i="3"/>
  <c r="E47" i="3"/>
  <c r="AK46" i="3"/>
  <c r="AC46" i="3"/>
  <c r="Z46" i="3" s="1"/>
  <c r="R46" i="3"/>
  <c r="P46" i="3" s="1"/>
  <c r="O46" i="3"/>
  <c r="N46" i="3"/>
  <c r="F46" i="3"/>
  <c r="E46" i="3"/>
  <c r="D46" i="3" s="1"/>
  <c r="AK45" i="3"/>
  <c r="AC45" i="3"/>
  <c r="Z45" i="3" s="1"/>
  <c r="R45" i="3"/>
  <c r="P45" i="3" s="1"/>
  <c r="O45" i="3"/>
  <c r="N45" i="3"/>
  <c r="F45" i="3"/>
  <c r="E45" i="3"/>
  <c r="AK44" i="3"/>
  <c r="AC44" i="3"/>
  <c r="Z44" i="3" s="1"/>
  <c r="R44" i="3"/>
  <c r="P44" i="3" s="1"/>
  <c r="O44" i="3"/>
  <c r="N44" i="3"/>
  <c r="F44" i="3"/>
  <c r="E44" i="3"/>
  <c r="AK43" i="3"/>
  <c r="AC43" i="3"/>
  <c r="Z43" i="3" s="1"/>
  <c r="R43" i="3"/>
  <c r="P43" i="3" s="1"/>
  <c r="O43" i="3"/>
  <c r="N43" i="3"/>
  <c r="F43" i="3"/>
  <c r="E43" i="3"/>
  <c r="AK42" i="3"/>
  <c r="AC42" i="3"/>
  <c r="Z42" i="3" s="1"/>
  <c r="R42" i="3"/>
  <c r="P42" i="3" s="1"/>
  <c r="O42" i="3"/>
  <c r="N42" i="3"/>
  <c r="F42" i="3"/>
  <c r="E42" i="3"/>
  <c r="AK41" i="3"/>
  <c r="AC41" i="3"/>
  <c r="Z41" i="3" s="1"/>
  <c r="R41" i="3"/>
  <c r="P41" i="3" s="1"/>
  <c r="O41" i="3"/>
  <c r="N41" i="3"/>
  <c r="F41" i="3"/>
  <c r="E41" i="3"/>
  <c r="AK40" i="3"/>
  <c r="AC40" i="3"/>
  <c r="Z40" i="3"/>
  <c r="R40" i="3"/>
  <c r="P40" i="3" s="1"/>
  <c r="O40" i="3"/>
  <c r="N40" i="3"/>
  <c r="F40" i="3"/>
  <c r="E40" i="3"/>
  <c r="AK39" i="3"/>
  <c r="AC39" i="3"/>
  <c r="Z39" i="3" s="1"/>
  <c r="R39" i="3"/>
  <c r="P39" i="3" s="1"/>
  <c r="O39" i="3"/>
  <c r="N39" i="3"/>
  <c r="F39" i="3"/>
  <c r="E39" i="3"/>
  <c r="AK38" i="3"/>
  <c r="AC38" i="3"/>
  <c r="Z38" i="3" s="1"/>
  <c r="R38" i="3"/>
  <c r="P38" i="3" s="1"/>
  <c r="O38" i="3"/>
  <c r="N38" i="3"/>
  <c r="F38" i="3"/>
  <c r="E38" i="3"/>
  <c r="D38" i="3" s="1"/>
  <c r="AK37" i="3"/>
  <c r="AC37" i="3"/>
  <c r="Z37" i="3" s="1"/>
  <c r="R37" i="3"/>
  <c r="P37" i="3"/>
  <c r="O37" i="3"/>
  <c r="N37" i="3"/>
  <c r="F37" i="3"/>
  <c r="E37" i="3"/>
  <c r="AK36" i="3"/>
  <c r="AC36" i="3"/>
  <c r="Z36" i="3" s="1"/>
  <c r="R36" i="3"/>
  <c r="P36" i="3" s="1"/>
  <c r="O36" i="3"/>
  <c r="N36" i="3"/>
  <c r="F36" i="3"/>
  <c r="E36" i="3"/>
  <c r="AK35" i="3"/>
  <c r="AC35" i="3"/>
  <c r="Z35" i="3" s="1"/>
  <c r="R35" i="3"/>
  <c r="P35" i="3" s="1"/>
  <c r="O35" i="3"/>
  <c r="N35" i="3"/>
  <c r="F35" i="3"/>
  <c r="E35" i="3"/>
  <c r="AK34" i="3"/>
  <c r="AC34" i="3"/>
  <c r="Z34" i="3" s="1"/>
  <c r="R34" i="3"/>
  <c r="P34" i="3" s="1"/>
  <c r="O34" i="3"/>
  <c r="N34" i="3"/>
  <c r="F34" i="3"/>
  <c r="E34" i="3"/>
  <c r="AK33" i="3"/>
  <c r="AC33" i="3"/>
  <c r="Z33" i="3" s="1"/>
  <c r="R33" i="3"/>
  <c r="P33" i="3"/>
  <c r="O33" i="3"/>
  <c r="N33" i="3"/>
  <c r="F33" i="3"/>
  <c r="E33" i="3"/>
  <c r="AK32" i="3"/>
  <c r="AC32" i="3"/>
  <c r="Z32" i="3" s="1"/>
  <c r="R32" i="3"/>
  <c r="P32" i="3" s="1"/>
  <c r="O32" i="3"/>
  <c r="N32" i="3"/>
  <c r="F32" i="3"/>
  <c r="E32" i="3"/>
  <c r="AK31" i="3"/>
  <c r="AC31" i="3"/>
  <c r="Z31" i="3" s="1"/>
  <c r="R31" i="3"/>
  <c r="P31" i="3" s="1"/>
  <c r="O31" i="3"/>
  <c r="N31" i="3"/>
  <c r="F31" i="3"/>
  <c r="E31" i="3"/>
  <c r="AK30" i="3"/>
  <c r="AC30" i="3"/>
  <c r="Z30" i="3" s="1"/>
  <c r="R30" i="3"/>
  <c r="P30" i="3" s="1"/>
  <c r="O30" i="3"/>
  <c r="N30" i="3"/>
  <c r="F30" i="3"/>
  <c r="E30" i="3"/>
  <c r="AK29" i="3"/>
  <c r="AC29" i="3"/>
  <c r="Z29" i="3" s="1"/>
  <c r="R29" i="3"/>
  <c r="P29" i="3" s="1"/>
  <c r="O29" i="3"/>
  <c r="N29" i="3"/>
  <c r="F29" i="3"/>
  <c r="E29" i="3"/>
  <c r="AK28" i="3"/>
  <c r="AC28" i="3"/>
  <c r="Z28" i="3"/>
  <c r="R28" i="3"/>
  <c r="P28" i="3" s="1"/>
  <c r="O28" i="3"/>
  <c r="N28" i="3"/>
  <c r="F28" i="3"/>
  <c r="E28" i="3"/>
  <c r="AK27" i="3"/>
  <c r="AC27" i="3"/>
  <c r="Z27" i="3" s="1"/>
  <c r="R27" i="3"/>
  <c r="P27" i="3" s="1"/>
  <c r="O27" i="3"/>
  <c r="N27" i="3"/>
  <c r="F27" i="3"/>
  <c r="E27" i="3"/>
  <c r="AK26" i="3"/>
  <c r="AC26" i="3"/>
  <c r="Z26" i="3" s="1"/>
  <c r="R26" i="3"/>
  <c r="P26" i="3" s="1"/>
  <c r="O26" i="3"/>
  <c r="N26" i="3"/>
  <c r="F26" i="3"/>
  <c r="E26" i="3"/>
  <c r="D26" i="3" s="1"/>
  <c r="AK25" i="3"/>
  <c r="AC25" i="3"/>
  <c r="Z25" i="3" s="1"/>
  <c r="R25" i="3"/>
  <c r="P25" i="3" s="1"/>
  <c r="O25" i="3"/>
  <c r="N25" i="3"/>
  <c r="F25" i="3"/>
  <c r="E25" i="3"/>
  <c r="AK24" i="3"/>
  <c r="AC24" i="3"/>
  <c r="Z24" i="3" s="1"/>
  <c r="R24" i="3"/>
  <c r="P24" i="3" s="1"/>
  <c r="O24" i="3"/>
  <c r="N24" i="3"/>
  <c r="F24" i="3"/>
  <c r="D24" i="3" s="1"/>
  <c r="E24" i="3"/>
  <c r="AK23" i="3"/>
  <c r="AC23" i="3"/>
  <c r="Z23" i="3" s="1"/>
  <c r="R23" i="3"/>
  <c r="P23" i="3" s="1"/>
  <c r="O23" i="3"/>
  <c r="N23" i="3"/>
  <c r="F23" i="3"/>
  <c r="E23" i="3"/>
  <c r="D23" i="3" s="1"/>
  <c r="AK22" i="3"/>
  <c r="AC22" i="3"/>
  <c r="Z22" i="3" s="1"/>
  <c r="R22" i="3"/>
  <c r="P22" i="3" s="1"/>
  <c r="O22" i="3"/>
  <c r="N22" i="3"/>
  <c r="F22" i="3"/>
  <c r="E22" i="3"/>
  <c r="D22" i="3"/>
  <c r="AK21" i="3"/>
  <c r="AC21" i="3"/>
  <c r="Z21" i="3" s="1"/>
  <c r="R21" i="3"/>
  <c r="P21" i="3" s="1"/>
  <c r="O21" i="3"/>
  <c r="N21" i="3"/>
  <c r="F21" i="3"/>
  <c r="E21" i="3"/>
  <c r="AK20" i="3"/>
  <c r="AC20" i="3"/>
  <c r="Z20" i="3"/>
  <c r="R20" i="3"/>
  <c r="P20" i="3" s="1"/>
  <c r="O20" i="3"/>
  <c r="N20" i="3"/>
  <c r="F20" i="3"/>
  <c r="E20" i="3"/>
  <c r="AK19" i="3"/>
  <c r="AC19" i="3"/>
  <c r="Z19" i="3" s="1"/>
  <c r="R19" i="3"/>
  <c r="P19" i="3" s="1"/>
  <c r="O19" i="3"/>
  <c r="N19" i="3"/>
  <c r="F19" i="3"/>
  <c r="E19" i="3"/>
  <c r="AK18" i="3"/>
  <c r="AC18" i="3"/>
  <c r="Z18" i="3" s="1"/>
  <c r="R18" i="3"/>
  <c r="P18" i="3" s="1"/>
  <c r="O18" i="3"/>
  <c r="N18" i="3"/>
  <c r="D18" i="3" s="1"/>
  <c r="F18" i="3"/>
  <c r="E18" i="3"/>
  <c r="AK17" i="3"/>
  <c r="AC17" i="3"/>
  <c r="Z17" i="3" s="1"/>
  <c r="R17" i="3"/>
  <c r="P17" i="3"/>
  <c r="O17" i="3"/>
  <c r="N17" i="3"/>
  <c r="F17" i="3"/>
  <c r="E17" i="3"/>
  <c r="AK16" i="3"/>
  <c r="AC16" i="3"/>
  <c r="Z16" i="3" s="1"/>
  <c r="R16" i="3"/>
  <c r="P16" i="3" s="1"/>
  <c r="O16" i="3"/>
  <c r="N16" i="3"/>
  <c r="F16" i="3"/>
  <c r="E16" i="3"/>
  <c r="AK15" i="3"/>
  <c r="AC15" i="3"/>
  <c r="Z15" i="3" s="1"/>
  <c r="R15" i="3"/>
  <c r="P15" i="3" s="1"/>
  <c r="O15" i="3"/>
  <c r="N15" i="3"/>
  <c r="F15" i="3"/>
  <c r="E15" i="3"/>
  <c r="AK14" i="3"/>
  <c r="AC14" i="3"/>
  <c r="Z14" i="3" s="1"/>
  <c r="R14" i="3"/>
  <c r="P14" i="3" s="1"/>
  <c r="O14" i="3"/>
  <c r="N14" i="3"/>
  <c r="F14" i="3"/>
  <c r="E14" i="3"/>
  <c r="D14" i="3" s="1"/>
  <c r="AK13" i="3"/>
  <c r="AC13" i="3"/>
  <c r="Z13" i="3" s="1"/>
  <c r="R13" i="3"/>
  <c r="P13" i="3" s="1"/>
  <c r="O13" i="3"/>
  <c r="N13" i="3"/>
  <c r="F13" i="3"/>
  <c r="E13" i="3"/>
  <c r="AK12" i="3"/>
  <c r="AC12" i="3"/>
  <c r="Z12" i="3" s="1"/>
  <c r="R12" i="3"/>
  <c r="P12" i="3" s="1"/>
  <c r="O12" i="3"/>
  <c r="N12" i="3"/>
  <c r="F12" i="3"/>
  <c r="E12" i="3"/>
  <c r="AK11" i="3"/>
  <c r="AC11" i="3"/>
  <c r="Z11" i="3" s="1"/>
  <c r="R11" i="3"/>
  <c r="P11" i="3" s="1"/>
  <c r="O11" i="3"/>
  <c r="N11" i="3"/>
  <c r="F11" i="3"/>
  <c r="E11" i="3"/>
  <c r="AK10" i="3"/>
  <c r="AC10" i="3"/>
  <c r="Z10" i="3" s="1"/>
  <c r="R10" i="3"/>
  <c r="P10" i="3" s="1"/>
  <c r="O10" i="3"/>
  <c r="N10" i="3"/>
  <c r="F10" i="3"/>
  <c r="E10" i="3"/>
  <c r="AK9" i="3"/>
  <c r="AC9" i="3"/>
  <c r="Z9" i="3" s="1"/>
  <c r="R9" i="3"/>
  <c r="P9" i="3" s="1"/>
  <c r="O9" i="3"/>
  <c r="N9" i="3"/>
  <c r="F9" i="3"/>
  <c r="E9" i="3"/>
  <c r="AK8" i="3"/>
  <c r="AC8" i="3"/>
  <c r="Z8" i="3" s="1"/>
  <c r="R8" i="3"/>
  <c r="P8" i="3" s="1"/>
  <c r="O8" i="3"/>
  <c r="N8" i="3"/>
  <c r="F8" i="3"/>
  <c r="E8" i="3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B7" i="3"/>
  <c r="AA7" i="3"/>
  <c r="N7" i="3" s="1"/>
  <c r="Y7" i="3"/>
  <c r="X7" i="3"/>
  <c r="W7" i="3"/>
  <c r="V7" i="3"/>
  <c r="U7" i="3"/>
  <c r="T7" i="3"/>
  <c r="S7" i="3"/>
  <c r="Q7" i="3"/>
  <c r="E7" i="3" s="1"/>
  <c r="O7" i="3"/>
  <c r="M7" i="3"/>
  <c r="L7" i="3"/>
  <c r="K7" i="3"/>
  <c r="J7" i="3"/>
  <c r="I7" i="3"/>
  <c r="H7" i="3"/>
  <c r="G7" i="3"/>
  <c r="B7" i="3"/>
  <c r="A7" i="3"/>
  <c r="AK49" i="2"/>
  <c r="AC49" i="2"/>
  <c r="Z49" i="2" s="1"/>
  <c r="R49" i="2"/>
  <c r="P49" i="2"/>
  <c r="O49" i="2"/>
  <c r="N49" i="2"/>
  <c r="F49" i="2"/>
  <c r="E49" i="2"/>
  <c r="AK48" i="2"/>
  <c r="AC48" i="2"/>
  <c r="Z48" i="2" s="1"/>
  <c r="R48" i="2"/>
  <c r="P48" i="2" s="1"/>
  <c r="O48" i="2"/>
  <c r="N48" i="2"/>
  <c r="F48" i="2"/>
  <c r="E48" i="2"/>
  <c r="AK47" i="2"/>
  <c r="AC47" i="2"/>
  <c r="Z47" i="2" s="1"/>
  <c r="R47" i="2"/>
  <c r="P47" i="2" s="1"/>
  <c r="O47" i="2"/>
  <c r="N47" i="2"/>
  <c r="F47" i="2"/>
  <c r="E47" i="2"/>
  <c r="AK46" i="2"/>
  <c r="AC46" i="2"/>
  <c r="Z46" i="2" s="1"/>
  <c r="R46" i="2"/>
  <c r="P46" i="2" s="1"/>
  <c r="O46" i="2"/>
  <c r="N46" i="2"/>
  <c r="F46" i="2"/>
  <c r="E46" i="2"/>
  <c r="AK45" i="2"/>
  <c r="AC45" i="2"/>
  <c r="Z45" i="2" s="1"/>
  <c r="R45" i="2"/>
  <c r="P45" i="2"/>
  <c r="O45" i="2"/>
  <c r="N45" i="2"/>
  <c r="F45" i="2"/>
  <c r="E45" i="2"/>
  <c r="AK44" i="2"/>
  <c r="AC44" i="2"/>
  <c r="Z44" i="2" s="1"/>
  <c r="R44" i="2"/>
  <c r="P44" i="2" s="1"/>
  <c r="O44" i="2"/>
  <c r="D44" i="2" s="1"/>
  <c r="N44" i="2"/>
  <c r="F44" i="2"/>
  <c r="E44" i="2"/>
  <c r="AK43" i="2"/>
  <c r="AC43" i="2"/>
  <c r="Z43" i="2" s="1"/>
  <c r="R43" i="2"/>
  <c r="P43" i="2" s="1"/>
  <c r="O43" i="2"/>
  <c r="N43" i="2"/>
  <c r="F43" i="2"/>
  <c r="E43" i="2"/>
  <c r="AK42" i="2"/>
  <c r="AC42" i="2"/>
  <c r="Z42" i="2" s="1"/>
  <c r="R42" i="2"/>
  <c r="P42" i="2" s="1"/>
  <c r="O42" i="2"/>
  <c r="N42" i="2"/>
  <c r="F42" i="2"/>
  <c r="D42" i="2" s="1"/>
  <c r="E42" i="2"/>
  <c r="AK41" i="2"/>
  <c r="AC41" i="2"/>
  <c r="Z41" i="2" s="1"/>
  <c r="R41" i="2"/>
  <c r="P41" i="2"/>
  <c r="O41" i="2"/>
  <c r="N41" i="2"/>
  <c r="F41" i="2"/>
  <c r="E41" i="2"/>
  <c r="AK40" i="2"/>
  <c r="AC40" i="2"/>
  <c r="Z40" i="2"/>
  <c r="R40" i="2"/>
  <c r="P40" i="2" s="1"/>
  <c r="O40" i="2"/>
  <c r="N40" i="2"/>
  <c r="F40" i="2"/>
  <c r="E40" i="2"/>
  <c r="AK39" i="2"/>
  <c r="AC39" i="2"/>
  <c r="Z39" i="2" s="1"/>
  <c r="R39" i="2"/>
  <c r="P39" i="2" s="1"/>
  <c r="O39" i="2"/>
  <c r="N39" i="2"/>
  <c r="F39" i="2"/>
  <c r="E39" i="2"/>
  <c r="AK38" i="2"/>
  <c r="AC38" i="2"/>
  <c r="Z38" i="2" s="1"/>
  <c r="R38" i="2"/>
  <c r="P38" i="2" s="1"/>
  <c r="O38" i="2"/>
  <c r="N38" i="2"/>
  <c r="F38" i="2"/>
  <c r="E38" i="2"/>
  <c r="D38" i="2" s="1"/>
  <c r="AK37" i="2"/>
  <c r="AC37" i="2"/>
  <c r="Z37" i="2" s="1"/>
  <c r="R37" i="2"/>
  <c r="P37" i="2"/>
  <c r="O37" i="2"/>
  <c r="N37" i="2"/>
  <c r="F37" i="2"/>
  <c r="E37" i="2"/>
  <c r="AK36" i="2"/>
  <c r="AC36" i="2"/>
  <c r="Z36" i="2" s="1"/>
  <c r="R36" i="2"/>
  <c r="P36" i="2" s="1"/>
  <c r="O36" i="2"/>
  <c r="N36" i="2"/>
  <c r="F36" i="2"/>
  <c r="E36" i="2"/>
  <c r="AK35" i="2"/>
  <c r="AC35" i="2"/>
  <c r="Z35" i="2" s="1"/>
  <c r="R35" i="2"/>
  <c r="P35" i="2" s="1"/>
  <c r="O35" i="2"/>
  <c r="N35" i="2"/>
  <c r="F35" i="2"/>
  <c r="E35" i="2"/>
  <c r="D35" i="2" s="1"/>
  <c r="AK34" i="2"/>
  <c r="AC34" i="2"/>
  <c r="Z34" i="2" s="1"/>
  <c r="R34" i="2"/>
  <c r="P34" i="2" s="1"/>
  <c r="O34" i="2"/>
  <c r="N34" i="2"/>
  <c r="F34" i="2"/>
  <c r="E34" i="2"/>
  <c r="D34" i="2"/>
  <c r="AK33" i="2"/>
  <c r="AC33" i="2"/>
  <c r="Z33" i="2" s="1"/>
  <c r="R33" i="2"/>
  <c r="P33" i="2" s="1"/>
  <c r="O33" i="2"/>
  <c r="N33" i="2"/>
  <c r="F33" i="2"/>
  <c r="E33" i="2"/>
  <c r="AK32" i="2"/>
  <c r="AC32" i="2"/>
  <c r="Z32" i="2"/>
  <c r="R32" i="2"/>
  <c r="P32" i="2" s="1"/>
  <c r="O32" i="2"/>
  <c r="N32" i="2"/>
  <c r="F32" i="2"/>
  <c r="E32" i="2"/>
  <c r="AK31" i="2"/>
  <c r="AC31" i="2"/>
  <c r="Z31" i="2" s="1"/>
  <c r="R31" i="2"/>
  <c r="P31" i="2" s="1"/>
  <c r="O31" i="2"/>
  <c r="N31" i="2"/>
  <c r="F31" i="2"/>
  <c r="E31" i="2"/>
  <c r="AK30" i="2"/>
  <c r="AC30" i="2"/>
  <c r="Z30" i="2" s="1"/>
  <c r="R30" i="2"/>
  <c r="P30" i="2" s="1"/>
  <c r="O30" i="2"/>
  <c r="N30" i="2"/>
  <c r="D30" i="2" s="1"/>
  <c r="F30" i="2"/>
  <c r="E30" i="2"/>
  <c r="AK29" i="2"/>
  <c r="AC29" i="2"/>
  <c r="Z29" i="2" s="1"/>
  <c r="R29" i="2"/>
  <c r="P29" i="2"/>
  <c r="O29" i="2"/>
  <c r="N29" i="2"/>
  <c r="F29" i="2"/>
  <c r="E29" i="2"/>
  <c r="AK28" i="2"/>
  <c r="AC28" i="2"/>
  <c r="Z28" i="2" s="1"/>
  <c r="R28" i="2"/>
  <c r="P28" i="2" s="1"/>
  <c r="O28" i="2"/>
  <c r="N28" i="2"/>
  <c r="F28" i="2"/>
  <c r="E28" i="2"/>
  <c r="AK27" i="2"/>
  <c r="AC27" i="2"/>
  <c r="Z27" i="2" s="1"/>
  <c r="R27" i="2"/>
  <c r="P27" i="2" s="1"/>
  <c r="O27" i="2"/>
  <c r="N27" i="2"/>
  <c r="F27" i="2"/>
  <c r="E27" i="2"/>
  <c r="AK26" i="2"/>
  <c r="AC26" i="2"/>
  <c r="Z26" i="2" s="1"/>
  <c r="R26" i="2"/>
  <c r="P26" i="2" s="1"/>
  <c r="O26" i="2"/>
  <c r="N26" i="2"/>
  <c r="D26" i="2" s="1"/>
  <c r="F26" i="2"/>
  <c r="E26" i="2"/>
  <c r="AK25" i="2"/>
  <c r="AC25" i="2"/>
  <c r="Z25" i="2" s="1"/>
  <c r="R25" i="2"/>
  <c r="P25" i="2" s="1"/>
  <c r="O25" i="2"/>
  <c r="N25" i="2"/>
  <c r="F25" i="2"/>
  <c r="E25" i="2"/>
  <c r="AK24" i="2"/>
  <c r="AC24" i="2"/>
  <c r="Z24" i="2" s="1"/>
  <c r="R24" i="2"/>
  <c r="P24" i="2" s="1"/>
  <c r="O24" i="2"/>
  <c r="N24" i="2"/>
  <c r="F24" i="2"/>
  <c r="E24" i="2"/>
  <c r="AK23" i="2"/>
  <c r="AC23" i="2"/>
  <c r="Z23" i="2" s="1"/>
  <c r="R23" i="2"/>
  <c r="P23" i="2" s="1"/>
  <c r="O23" i="2"/>
  <c r="N23" i="2"/>
  <c r="F23" i="2"/>
  <c r="E23" i="2"/>
  <c r="AK22" i="2"/>
  <c r="AC22" i="2"/>
  <c r="Z22" i="2" s="1"/>
  <c r="R22" i="2"/>
  <c r="P22" i="2" s="1"/>
  <c r="O22" i="2"/>
  <c r="N22" i="2"/>
  <c r="D22" i="2" s="1"/>
  <c r="F22" i="2"/>
  <c r="E22" i="2"/>
  <c r="AK21" i="2"/>
  <c r="AC21" i="2"/>
  <c r="Z21" i="2" s="1"/>
  <c r="R21" i="2"/>
  <c r="P21" i="2" s="1"/>
  <c r="O21" i="2"/>
  <c r="N21" i="2"/>
  <c r="F21" i="2"/>
  <c r="E21" i="2"/>
  <c r="AK20" i="2"/>
  <c r="AC20" i="2"/>
  <c r="Z20" i="2" s="1"/>
  <c r="R20" i="2"/>
  <c r="P20" i="2" s="1"/>
  <c r="O20" i="2"/>
  <c r="N20" i="2"/>
  <c r="F20" i="2"/>
  <c r="E20" i="2"/>
  <c r="AK19" i="2"/>
  <c r="AC19" i="2"/>
  <c r="Z19" i="2" s="1"/>
  <c r="R19" i="2"/>
  <c r="P19" i="2" s="1"/>
  <c r="O19" i="2"/>
  <c r="N19" i="2"/>
  <c r="F19" i="2"/>
  <c r="E19" i="2"/>
  <c r="AK18" i="2"/>
  <c r="AC18" i="2"/>
  <c r="Z18" i="2" s="1"/>
  <c r="R18" i="2"/>
  <c r="P18" i="2" s="1"/>
  <c r="O18" i="2"/>
  <c r="N18" i="2"/>
  <c r="F18" i="2"/>
  <c r="E18" i="2"/>
  <c r="D18" i="2" s="1"/>
  <c r="AK17" i="2"/>
  <c r="AC17" i="2"/>
  <c r="Z17" i="2" s="1"/>
  <c r="R17" i="2"/>
  <c r="P17" i="2" s="1"/>
  <c r="O17" i="2"/>
  <c r="N17" i="2"/>
  <c r="F17" i="2"/>
  <c r="E17" i="2"/>
  <c r="AK16" i="2"/>
  <c r="AC16" i="2"/>
  <c r="Z16" i="2" s="1"/>
  <c r="R16" i="2"/>
  <c r="P16" i="2" s="1"/>
  <c r="O16" i="2"/>
  <c r="N16" i="2"/>
  <c r="F16" i="2"/>
  <c r="E16" i="2"/>
  <c r="AK15" i="2"/>
  <c r="AC15" i="2"/>
  <c r="Z15" i="2" s="1"/>
  <c r="R15" i="2"/>
  <c r="P15" i="2" s="1"/>
  <c r="O15" i="2"/>
  <c r="N15" i="2"/>
  <c r="F15" i="2"/>
  <c r="E15" i="2"/>
  <c r="AK14" i="2"/>
  <c r="AC14" i="2"/>
  <c r="Z14" i="2" s="1"/>
  <c r="R14" i="2"/>
  <c r="P14" i="2" s="1"/>
  <c r="O14" i="2"/>
  <c r="N14" i="2"/>
  <c r="F14" i="2"/>
  <c r="D14" i="2" s="1"/>
  <c r="E14" i="2"/>
  <c r="AK13" i="2"/>
  <c r="AC13" i="2"/>
  <c r="Z13" i="2" s="1"/>
  <c r="R13" i="2"/>
  <c r="P13" i="2"/>
  <c r="O13" i="2"/>
  <c r="N13" i="2"/>
  <c r="F13" i="2"/>
  <c r="E13" i="2"/>
  <c r="AK12" i="2"/>
  <c r="AC12" i="2"/>
  <c r="Z12" i="2" s="1"/>
  <c r="R12" i="2"/>
  <c r="P12" i="2" s="1"/>
  <c r="O12" i="2"/>
  <c r="N12" i="2"/>
  <c r="F12" i="2"/>
  <c r="E12" i="2"/>
  <c r="AK11" i="2"/>
  <c r="AC11" i="2"/>
  <c r="Z11" i="2" s="1"/>
  <c r="R11" i="2"/>
  <c r="P11" i="2" s="1"/>
  <c r="O11" i="2"/>
  <c r="N11" i="2"/>
  <c r="F11" i="2"/>
  <c r="E11" i="2"/>
  <c r="AK10" i="2"/>
  <c r="AC10" i="2"/>
  <c r="Z10" i="2" s="1"/>
  <c r="R10" i="2"/>
  <c r="P10" i="2" s="1"/>
  <c r="O10" i="2"/>
  <c r="N10" i="2"/>
  <c r="F10" i="2"/>
  <c r="E10" i="2"/>
  <c r="AK9" i="2"/>
  <c r="AC9" i="2"/>
  <c r="Z9" i="2" s="1"/>
  <c r="R9" i="2"/>
  <c r="P9" i="2"/>
  <c r="O9" i="2"/>
  <c r="N9" i="2"/>
  <c r="F9" i="2"/>
  <c r="E9" i="2"/>
  <c r="AK8" i="2"/>
  <c r="AC8" i="2"/>
  <c r="Z8" i="2" s="1"/>
  <c r="R8" i="2"/>
  <c r="P8" i="2" s="1"/>
  <c r="O8" i="2"/>
  <c r="N8" i="2"/>
  <c r="F8" i="2"/>
  <c r="E8" i="2"/>
  <c r="AS7" i="2"/>
  <c r="AR7" i="2"/>
  <c r="AQ7" i="2"/>
  <c r="AP7" i="2"/>
  <c r="AO7" i="2"/>
  <c r="AN7" i="2"/>
  <c r="AM7" i="2"/>
  <c r="AL7" i="2"/>
  <c r="AJ7" i="2"/>
  <c r="AI7" i="2"/>
  <c r="AH7" i="2"/>
  <c r="AG7" i="2"/>
  <c r="AF7" i="2"/>
  <c r="AE7" i="2"/>
  <c r="AD7" i="2"/>
  <c r="AB7" i="2"/>
  <c r="AA7" i="2"/>
  <c r="Y7" i="2"/>
  <c r="X7" i="2"/>
  <c r="W7" i="2"/>
  <c r="V7" i="2"/>
  <c r="U7" i="2"/>
  <c r="T7" i="2"/>
  <c r="S7" i="2"/>
  <c r="Q7" i="2"/>
  <c r="O7" i="2"/>
  <c r="N7" i="2"/>
  <c r="M7" i="2"/>
  <c r="L7" i="2"/>
  <c r="K7" i="2"/>
  <c r="J7" i="2"/>
  <c r="I7" i="2"/>
  <c r="H7" i="2"/>
  <c r="G7" i="2"/>
  <c r="E7" i="2"/>
  <c r="B7" i="2"/>
  <c r="A7" i="2"/>
  <c r="R7" i="2" l="1"/>
  <c r="D19" i="2"/>
  <c r="D20" i="5"/>
  <c r="D21" i="5"/>
  <c r="D31" i="5"/>
  <c r="D32" i="5"/>
  <c r="D33" i="5"/>
  <c r="D46" i="5"/>
  <c r="D28" i="6"/>
  <c r="D31" i="6"/>
  <c r="D34" i="6"/>
  <c r="D46" i="6"/>
  <c r="D36" i="3"/>
  <c r="D37" i="3"/>
  <c r="D18" i="4"/>
  <c r="D37" i="4"/>
  <c r="AC7" i="3"/>
  <c r="Z7" i="3" s="1"/>
  <c r="D25" i="3"/>
  <c r="D33" i="4"/>
  <c r="D15" i="5"/>
  <c r="D25" i="6"/>
  <c r="D47" i="6"/>
  <c r="D29" i="4"/>
  <c r="D14" i="5"/>
  <c r="R7" i="6"/>
  <c r="P7" i="6" s="1"/>
  <c r="D37" i="6"/>
  <c r="D33" i="2"/>
  <c r="D34" i="3"/>
  <c r="F7" i="5"/>
  <c r="D35" i="6"/>
  <c r="F7" i="2"/>
  <c r="D7" i="2" s="1"/>
  <c r="D24" i="2"/>
  <c r="D25" i="2"/>
  <c r="D29" i="2"/>
  <c r="D31" i="2"/>
  <c r="D48" i="2"/>
  <c r="R7" i="3"/>
  <c r="P7" i="3" s="1"/>
  <c r="D10" i="3"/>
  <c r="D19" i="3"/>
  <c r="D30" i="3"/>
  <c r="D19" i="4"/>
  <c r="D22" i="4"/>
  <c r="D16" i="6"/>
  <c r="D10" i="2"/>
  <c r="AK7" i="2"/>
  <c r="D23" i="2"/>
  <c r="D46" i="2"/>
  <c r="D42" i="3"/>
  <c r="D15" i="4"/>
  <c r="D45" i="4"/>
  <c r="D23" i="5"/>
  <c r="D47" i="5"/>
  <c r="D14" i="6"/>
  <c r="D20" i="3"/>
  <c r="D48" i="4"/>
  <c r="D16" i="5"/>
  <c r="D17" i="5"/>
  <c r="D11" i="6"/>
  <c r="D17" i="6"/>
  <c r="F7" i="3"/>
  <c r="D21" i="3"/>
  <c r="P7" i="2"/>
  <c r="D27" i="2"/>
  <c r="D36" i="2"/>
  <c r="D15" i="3"/>
  <c r="D16" i="3"/>
  <c r="D17" i="3"/>
  <c r="D47" i="3"/>
  <c r="AC7" i="4"/>
  <c r="Z7" i="4" s="1"/>
  <c r="D8" i="4"/>
  <c r="D11" i="4"/>
  <c r="R7" i="5"/>
  <c r="P7" i="5" s="1"/>
  <c r="D12" i="5"/>
  <c r="D38" i="5"/>
  <c r="D44" i="5"/>
  <c r="D45" i="5"/>
  <c r="D49" i="5"/>
  <c r="D15" i="6"/>
  <c r="D21" i="6"/>
  <c r="D24" i="6"/>
  <c r="D41" i="6"/>
  <c r="D40" i="2"/>
  <c r="D32" i="2"/>
  <c r="D11" i="3"/>
  <c r="D12" i="3"/>
  <c r="D13" i="3"/>
  <c r="D43" i="3"/>
  <c r="D44" i="3"/>
  <c r="D45" i="3"/>
  <c r="D48" i="3"/>
  <c r="AK7" i="4"/>
  <c r="AC7" i="5"/>
  <c r="Z7" i="5" s="1"/>
  <c r="D8" i="5"/>
  <c r="D13" i="5"/>
  <c r="D34" i="5"/>
  <c r="D40" i="5"/>
  <c r="D41" i="5"/>
  <c r="D48" i="5"/>
  <c r="D19" i="6"/>
  <c r="D44" i="6"/>
  <c r="AC7" i="2"/>
  <c r="Z7" i="2" s="1"/>
  <c r="D8" i="2"/>
  <c r="D9" i="2"/>
  <c r="D28" i="2"/>
  <c r="D8" i="3"/>
  <c r="D9" i="3"/>
  <c r="D39" i="3"/>
  <c r="D40" i="3"/>
  <c r="D41" i="3"/>
  <c r="D49" i="3"/>
  <c r="D13" i="4"/>
  <c r="D16" i="4"/>
  <c r="D9" i="5"/>
  <c r="D30" i="5"/>
  <c r="D36" i="5"/>
  <c r="D37" i="5"/>
  <c r="F7" i="6"/>
  <c r="D23" i="6"/>
  <c r="D29" i="6"/>
  <c r="D35" i="3"/>
  <c r="D17" i="4"/>
  <c r="D20" i="4"/>
  <c r="D23" i="4"/>
  <c r="D26" i="5"/>
  <c r="D27" i="6"/>
  <c r="D32" i="6"/>
  <c r="D48" i="6"/>
  <c r="D13" i="2"/>
  <c r="D49" i="2"/>
  <c r="D11" i="2"/>
  <c r="D16" i="2"/>
  <c r="D17" i="2"/>
  <c r="D41" i="2"/>
  <c r="D43" i="2"/>
  <c r="D31" i="3"/>
  <c r="D32" i="3"/>
  <c r="D33" i="3"/>
  <c r="D21" i="4"/>
  <c r="D24" i="4"/>
  <c r="D27" i="4"/>
  <c r="D31" i="4"/>
  <c r="D35" i="4"/>
  <c r="D39" i="4"/>
  <c r="D43" i="4"/>
  <c r="D47" i="4"/>
  <c r="D22" i="5"/>
  <c r="D28" i="5"/>
  <c r="D29" i="5"/>
  <c r="AK7" i="6"/>
  <c r="D8" i="6"/>
  <c r="D33" i="6"/>
  <c r="D49" i="6"/>
  <c r="D12" i="2"/>
  <c r="D45" i="2"/>
  <c r="D47" i="2"/>
  <c r="D15" i="2"/>
  <c r="D20" i="2"/>
  <c r="D21" i="2"/>
  <c r="D37" i="2"/>
  <c r="D39" i="2"/>
  <c r="AK7" i="3"/>
  <c r="D27" i="3"/>
  <c r="D28" i="3"/>
  <c r="D29" i="3"/>
  <c r="F7" i="4"/>
  <c r="D7" i="4" s="1"/>
  <c r="D25" i="4"/>
  <c r="D28" i="4"/>
  <c r="D30" i="4"/>
  <c r="D32" i="4"/>
  <c r="D34" i="4"/>
  <c r="D36" i="4"/>
  <c r="D38" i="4"/>
  <c r="D40" i="4"/>
  <c r="D42" i="4"/>
  <c r="D44" i="4"/>
  <c r="D46" i="4"/>
  <c r="AK7" i="5"/>
  <c r="D18" i="5"/>
  <c r="D24" i="5"/>
  <c r="D25" i="5"/>
  <c r="AC7" i="6"/>
  <c r="Z7" i="6" s="1"/>
  <c r="D9" i="6"/>
  <c r="D12" i="6"/>
  <c r="D36" i="6"/>
  <c r="D7" i="6"/>
  <c r="E7" i="5"/>
  <c r="D7" i="5" s="1"/>
  <c r="D7" i="3"/>
</calcChain>
</file>

<file path=xl/sharedStrings.xml><?xml version="1.0" encoding="utf-8"?>
<sst xmlns="http://schemas.openxmlformats.org/spreadsheetml/2006/main" count="1776" uniqueCount="118">
  <si>
    <t>ごみ処理の状況（平成29年度実績）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</si>
  <si>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</si>
  <si>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</si>
  <si>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</si>
  <si>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処理量（直接焼却量+焼却以外の中間処理量+直接最終処分量+直接資源化量)</t>
    <phoneticPr fontId="4"/>
  </si>
  <si>
    <t>焼却処理量 (直接焼却量+焼却施設以外の中間処理施設からの搬入量)</t>
    <phoneticPr fontId="4"/>
  </si>
  <si>
    <t>最終処分量 (直接最終処分量+焼却残渣量+焼却施設以外の中間処理施設からの残渣量)</t>
    <phoneticPr fontId="4"/>
  </si>
  <si>
    <t>処理残渣保管量</t>
    <phoneticPr fontId="4"/>
  </si>
  <si>
    <t>合計</t>
    <phoneticPr fontId="4"/>
  </si>
  <si>
    <t>直接焼却量</t>
    <phoneticPr fontId="4"/>
  </si>
  <si>
    <t>焼却以外の中間処理量 (粗大ごみ処理施設+ごみ堆肥化施設+ごみ飼料化施設+メタン化施設+ごみ燃料化施設+その他の資源化等を行う施設+その他の施設)</t>
    <phoneticPr fontId="4"/>
  </si>
  <si>
    <t>直接
最終処分量</t>
    <phoneticPr fontId="4"/>
  </si>
  <si>
    <t xml:space="preserve">直接
資源化量 </t>
    <phoneticPr fontId="4"/>
  </si>
  <si>
    <t>焼却施設以外の中間処理施設からの搬入量</t>
    <phoneticPr fontId="4"/>
  </si>
  <si>
    <t>直接最終
処分量</t>
    <phoneticPr fontId="4"/>
  </si>
  <si>
    <t>焼却残渣量</t>
    <phoneticPr fontId="4"/>
  </si>
  <si>
    <t>焼却施設以外の中間処理施設からの残渣量</t>
    <phoneticPr fontId="4"/>
  </si>
  <si>
    <t>焼却処理残渣の保管量</t>
    <phoneticPr fontId="4"/>
  </si>
  <si>
    <t>粗大ごみ
処理施設</t>
    <phoneticPr fontId="4"/>
  </si>
  <si>
    <t>ごみ堆肥化施設</t>
    <phoneticPr fontId="4"/>
  </si>
  <si>
    <t>ごみ飼料化施設</t>
    <phoneticPr fontId="4"/>
  </si>
  <si>
    <t>メタン化施設</t>
    <phoneticPr fontId="4"/>
  </si>
  <si>
    <t>ごみ燃料化
施設</t>
    <phoneticPr fontId="4"/>
  </si>
  <si>
    <t>その他の資源化等を行う施設</t>
    <phoneticPr fontId="4"/>
  </si>
  <si>
    <t>その他の
施設</t>
    <phoneticPr fontId="4"/>
  </si>
  <si>
    <t>（ｔ）</t>
    <phoneticPr fontId="4"/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</si>
  <si>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</si>
  <si>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</si>
  <si>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</si>
  <si>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</si>
  <si>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</si>
  <si>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</si>
  <si>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</si>
  <si>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</si>
  <si>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</si>
  <si>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</si>
  <si>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</si>
  <si>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</si>
  <si>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</si>
  <si>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</si>
  <si>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</si>
  <si>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</si>
  <si>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</si>
  <si>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</si>
  <si>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</si>
  <si>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</si>
  <si>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</si>
  <si>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</si>
  <si>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</si>
  <si>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</si>
  <si>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</si>
  <si>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</si>
  <si>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</si>
  <si>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</si>
  <si>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</si>
  <si>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</si>
  <si>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</si>
  <si>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</si>
  <si>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</si>
  <si>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</si>
  <si>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</si>
  <si>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</si>
  <si>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</si>
  <si>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</si>
  <si>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</si>
  <si>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</si>
  <si>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</si>
  <si>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</si>
  <si>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</si>
  <si>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</si>
  <si>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</si>
  <si>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</si>
  <si>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</si>
  <si>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</si>
  <si>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</si>
  <si>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</si>
  <si>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</si>
  <si>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</si>
  <si>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</si>
  <si>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</si>
  <si>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</si>
  <si>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</si>
  <si>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</si>
  <si>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</si>
  <si>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</si>
  <si>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</si>
  <si>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</si>
  <si>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</si>
  <si>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</si>
  <si>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</si>
  <si>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</si>
  <si>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</si>
  <si>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</si>
  <si>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</si>
  <si>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</si>
  <si>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</si>
  <si>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</si>
  <si>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</si>
  <si>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</si>
  <si>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</si>
  <si>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</si>
  <si>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</si>
  <si>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</si>
  <si>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</si>
  <si>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</si>
  <si>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</si>
  <si>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</si>
  <si>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</si>
  <si>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</si>
  <si>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</si>
  <si>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</si>
  <si>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ごみ処理の状況（令和1年度実績）</t>
    <phoneticPr fontId="4"/>
  </si>
  <si>
    <t>ごみ処理の状況（平成28年度実績）</t>
    <phoneticPr fontId="4"/>
  </si>
  <si>
    <t>ごみ処理の状況（平成27年度実績）</t>
    <phoneticPr fontId="4"/>
  </si>
  <si>
    <t>ごみ処理の状況（平成30年度実績）</t>
    <phoneticPr fontId="4"/>
  </si>
  <si>
    <t>ごみ処理の状況（令和2年度実績）</t>
    <phoneticPr fontId="4"/>
  </si>
  <si>
    <t>ごみ処理の状況（令和3年度実績）</t>
    <phoneticPr fontId="4"/>
  </si>
  <si>
    <t>ごみ処理の状況（令和4年度実績）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</si>
</sst>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8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8" fillId="2" borderId="2" xfId="1" applyNumberFormat="1" applyFont="1" applyFill="1" applyBorder="1" applyAlignment="1">
      <alignment vertical="center"/>
    </xf>
    <xf numFmtId="0" fontId="7" fillId="0" borderId="0" xfId="1" applyNumberFormat="1" applyFont="1" applyAlignment="1">
      <alignment vertical="center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horizontal="center" vertical="center"/>
    </xf>
    <xf numFmtId="0" fontId="7" fillId="2" borderId="5" xfId="1" quotePrefix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5" fillId="3" borderId="8" xfId="1" applyNumberFormat="1" applyFont="1" applyFill="1" applyBorder="1" applyAlignment="1">
      <alignment vertical="center"/>
    </xf>
    <xf numFmtId="49" fontId="5" fillId="3" borderId="8" xfId="1" applyNumberFormat="1" applyFont="1" applyFill="1" applyBorder="1" applyAlignment="1">
      <alignment vertical="center"/>
    </xf>
    <xf numFmtId="0" fontId="5" fillId="3" borderId="8" xfId="1" applyNumberFormat="1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8" fillId="4" borderId="2" xfId="1" quotePrefix="1" applyNumberFormat="1" applyFont="1" applyFill="1" applyBorder="1" applyAlignment="1">
      <alignment vertical="center"/>
    </xf>
    <xf numFmtId="0" fontId="7" fillId="4" borderId="3" xfId="1" applyNumberFormat="1" applyFont="1" applyFill="1" applyBorder="1" applyAlignment="1">
      <alignment vertical="center"/>
    </xf>
    <xf numFmtId="0" fontId="7" fillId="4" borderId="4" xfId="1" applyNumberFormat="1" applyFont="1" applyFill="1" applyBorder="1" applyAlignment="1">
      <alignment vertical="center"/>
    </xf>
    <xf numFmtId="0" fontId="8" fillId="4" borderId="2" xfId="1" applyNumberFormat="1" applyFont="1" applyFill="1" applyBorder="1" applyAlignment="1">
      <alignment vertical="center"/>
    </xf>
    <xf numFmtId="0" fontId="7" fillId="4" borderId="2" xfId="1" quotePrefix="1" applyNumberFormat="1" applyFont="1" applyFill="1" applyBorder="1" applyAlignment="1">
      <alignment vertical="center"/>
    </xf>
    <xf numFmtId="0" fontId="7" fillId="4" borderId="5" xfId="1" applyNumberFormat="1" applyFont="1" applyFill="1" applyBorder="1" applyAlignment="1">
      <alignment horizontal="center" vertical="center"/>
    </xf>
    <xf numFmtId="0" fontId="7" fillId="4" borderId="5" xfId="1" quotePrefix="1" applyNumberFormat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 wrapText="1"/>
    </xf>
    <xf numFmtId="0" fontId="5" fillId="5" borderId="8" xfId="1" applyNumberFormat="1" applyFont="1" applyFill="1" applyBorder="1" applyAlignment="1">
      <alignment vertical="center"/>
    </xf>
    <xf numFmtId="49" fontId="5" fillId="5" borderId="8" xfId="1" applyNumberFormat="1" applyFont="1" applyFill="1" applyBorder="1" applyAlignment="1">
      <alignment vertical="center"/>
    </xf>
    <xf numFmtId="0" fontId="5" fillId="5" borderId="8" xfId="1" applyNumberFormat="1" applyFont="1" applyFill="1" applyBorder="1" applyAlignment="1">
      <alignment vertical="center" wrapText="1"/>
    </xf>
    <xf numFmtId="3" fontId="5" fillId="5" borderId="8" xfId="2" applyNumberFormat="1" applyFont="1" applyFill="1" applyBorder="1" applyAlignment="1">
      <alignment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2" borderId="2" xfId="1" quotePrefix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7" fillId="0" borderId="0" xfId="1" applyFont="1">
      <alignment vertical="center"/>
    </xf>
    <xf numFmtId="0" fontId="7" fillId="2" borderId="2" xfId="1" quotePrefix="1" applyFont="1" applyFill="1" applyBorder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1" quotePrefix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3" borderId="8" xfId="1" applyFont="1" applyFill="1" applyBorder="1">
      <alignment vertical="center"/>
    </xf>
    <xf numFmtId="49" fontId="5" fillId="3" borderId="8" xfId="1" applyNumberFormat="1" applyFont="1" applyFill="1" applyBorder="1">
      <alignment vertical="center"/>
    </xf>
    <xf numFmtId="0" fontId="5" fillId="3" borderId="8" xfId="1" applyFont="1" applyFill="1" applyBorder="1" applyAlignment="1">
      <alignment vertical="center" wrapText="1"/>
    </xf>
    <xf numFmtId="0" fontId="5" fillId="0" borderId="8" xfId="1" applyFont="1" applyBorder="1">
      <alignment vertical="center"/>
    </xf>
    <xf numFmtId="49" fontId="5" fillId="0" borderId="8" xfId="1" applyNumberFormat="1" applyFont="1" applyBorder="1">
      <alignment vertical="center"/>
    </xf>
    <xf numFmtId="3" fontId="5" fillId="0" borderId="8" xfId="1" applyNumberFormat="1" applyFont="1" applyBorder="1">
      <alignment vertical="center"/>
    </xf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7" fillId="4" borderId="5" xfId="1" applyNumberFormat="1" applyFont="1" applyFill="1" applyBorder="1" applyAlignment="1">
      <alignment vertical="center"/>
    </xf>
    <xf numFmtId="0" fontId="7" fillId="4" borderId="1" xfId="1" quotePrefix="1" applyNumberFormat="1" applyFont="1" applyFill="1" applyBorder="1" applyAlignment="1">
      <alignment vertical="center" wrapText="1"/>
    </xf>
    <xf numFmtId="0" fontId="7" fillId="4" borderId="5" xfId="1" quotePrefix="1" applyNumberFormat="1" applyFont="1" applyFill="1" applyBorder="1" applyAlignment="1">
      <alignment vertical="center" wrapText="1"/>
    </xf>
    <xf numFmtId="0" fontId="7" fillId="4" borderId="5" xfId="1" applyNumberFormat="1" applyFont="1" applyFill="1" applyBorder="1" applyAlignment="1">
      <alignment vertical="center" wrapText="1"/>
    </xf>
    <xf numFmtId="0" fontId="7" fillId="4" borderId="1" xfId="1" applyNumberFormat="1" applyFont="1" applyFill="1" applyBorder="1" applyAlignment="1">
      <alignment vertical="center" wrapText="1"/>
    </xf>
    <xf numFmtId="0" fontId="7" fillId="4" borderId="5" xfId="1" quotePrefix="1" applyNumberFormat="1" applyFont="1" applyFill="1" applyBorder="1" applyAlignment="1">
      <alignment vertical="center"/>
    </xf>
    <xf numFmtId="0" fontId="7" fillId="4" borderId="2" xfId="1" quotePrefix="1" applyNumberFormat="1" applyFont="1" applyFill="1" applyBorder="1" applyAlignment="1">
      <alignment vertical="center"/>
    </xf>
    <xf numFmtId="0" fontId="7" fillId="4" borderId="6" xfId="1" quotePrefix="1" applyNumberFormat="1" applyFont="1" applyFill="1" applyBorder="1" applyAlignment="1">
      <alignment vertical="center"/>
    </xf>
    <xf numFmtId="0" fontId="7" fillId="4" borderId="7" xfId="1" quotePrefix="1" applyNumberFormat="1" applyFont="1" applyFill="1" applyBorder="1" applyAlignment="1">
      <alignment vertical="center"/>
    </xf>
    <xf numFmtId="0" fontId="7" fillId="4" borderId="2" xfId="1" quotePrefix="1" applyNumberFormat="1" applyFont="1" applyFill="1" applyBorder="1" applyAlignment="1">
      <alignment vertical="center" wrapText="1"/>
    </xf>
    <xf numFmtId="0" fontId="7" fillId="4" borderId="6" xfId="1" quotePrefix="1" applyNumberFormat="1" applyFont="1" applyFill="1" applyBorder="1" applyAlignment="1">
      <alignment vertical="center" wrapText="1"/>
    </xf>
    <xf numFmtId="0" fontId="7" fillId="4" borderId="7" xfId="1" quotePrefix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5" xfId="1" quotePrefix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 wrapText="1"/>
    </xf>
    <xf numFmtId="0" fontId="7" fillId="2" borderId="5" xfId="1" quotePrefix="1" applyNumberFormat="1" applyFont="1" applyFill="1" applyBorder="1" applyAlignment="1">
      <alignment vertical="center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6" xfId="1" quotePrefix="1" applyNumberFormat="1" applyFont="1" applyFill="1" applyBorder="1" applyAlignment="1">
      <alignment vertical="center"/>
    </xf>
    <xf numFmtId="0" fontId="7" fillId="2" borderId="7" xfId="1" quotePrefix="1" applyNumberFormat="1" applyFont="1" applyFill="1" applyBorder="1" applyAlignment="1">
      <alignment vertical="center"/>
    </xf>
    <xf numFmtId="0" fontId="7" fillId="2" borderId="2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7" xfId="1" quotePrefix="1" applyNumberFormat="1" applyFont="1" applyFill="1" applyBorder="1" applyAlignment="1">
      <alignment vertical="center" wrapText="1"/>
    </xf>
    <xf numFmtId="0" fontId="7" fillId="2" borderId="2" xfId="1" quotePrefix="1" applyFont="1" applyFill="1" applyBorder="1" applyAlignment="1">
      <alignment vertical="center" wrapText="1"/>
    </xf>
    <xf numFmtId="0" fontId="7" fillId="2" borderId="6" xfId="1" quotePrefix="1" applyFont="1" applyFill="1" applyBorder="1" applyAlignment="1">
      <alignment vertical="center" wrapText="1"/>
    </xf>
    <xf numFmtId="0" fontId="7" fillId="2" borderId="7" xfId="1" quotePrefix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1" xfId="1" quotePrefix="1" applyFont="1" applyFill="1" applyBorder="1" applyAlignment="1">
      <alignment vertical="center" wrapText="1"/>
    </xf>
    <xf numFmtId="0" fontId="7" fillId="2" borderId="5" xfId="1" quotePrefix="1" applyFont="1" applyFill="1" applyBorder="1" applyAlignment="1">
      <alignment vertical="center" wrapText="1"/>
    </xf>
    <xf numFmtId="0" fontId="7" fillId="2" borderId="5" xfId="1" applyFont="1" applyFill="1" applyBorder="1">
      <alignment vertical="center"/>
    </xf>
    <xf numFmtId="0" fontId="7" fillId="2" borderId="5" xfId="1" quotePrefix="1" applyFont="1" applyFill="1" applyBorder="1">
      <alignment vertical="center"/>
    </xf>
    <xf numFmtId="0" fontId="7" fillId="2" borderId="2" xfId="1" quotePrefix="1" applyFont="1" applyFill="1" applyBorder="1">
      <alignment vertical="center"/>
    </xf>
    <xf numFmtId="0" fontId="7" fillId="2" borderId="6" xfId="1" quotePrefix="1" applyFont="1" applyFill="1" applyBorder="1">
      <alignment vertical="center"/>
    </xf>
    <xf numFmtId="0" fontId="7" fillId="2" borderId="7" xfId="1" quotePrefix="1" applyFont="1" applyFill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8gomisyorizyok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0%20&#23455;&#24907;&#35519;&#26619;\R1\H29&#24180;&#24230;&#23455;&#32318;%20&#26085;&#26412;&#12398;&#24259;&#26820;&#29289;&#12487;&#12540;&#12479;\&#9315;&#20966;&#29702;&#29366;&#27841;\&#9313;&#21508;&#37117;&#36947;&#24220;&#30476;&#21029;&#12487;&#12540;&#12479;\21&#23696;&#38428;&#30476;\1&#23696;&#38428;&#30476;&#38598;&#35336;&#32080;&#26524;&#65288;&#12372;&#12415;&#20966;&#29702;&#29366;&#2784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gomi-jyoky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2;&#124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2;&#12415;&#20966;&#29702;&#12398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1_&#12372;&#12415;&#20966;&#29702;&#29366;&#2784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1&#23696;&#38428;&#30476;&#38598;&#35336;&#32080;&#26524;&#65288;&#12372;&#124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22571</v>
          </cell>
        </row>
        <row r="8">
          <cell r="Y8">
            <v>4867</v>
          </cell>
        </row>
        <row r="9">
          <cell r="Y9">
            <v>1772</v>
          </cell>
        </row>
        <row r="10">
          <cell r="Y10">
            <v>1289</v>
          </cell>
        </row>
        <row r="11">
          <cell r="Y11">
            <v>1991</v>
          </cell>
        </row>
        <row r="12">
          <cell r="Y12">
            <v>0</v>
          </cell>
        </row>
        <row r="13">
          <cell r="Y13">
            <v>0</v>
          </cell>
        </row>
        <row r="14">
          <cell r="Y14">
            <v>0</v>
          </cell>
        </row>
        <row r="15">
          <cell r="Y15">
            <v>856</v>
          </cell>
        </row>
        <row r="16">
          <cell r="Y16">
            <v>1093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1761</v>
          </cell>
        </row>
        <row r="20">
          <cell r="Y20">
            <v>1803</v>
          </cell>
        </row>
        <row r="21">
          <cell r="Y21">
            <v>430</v>
          </cell>
        </row>
        <row r="22">
          <cell r="Y22">
            <v>406</v>
          </cell>
        </row>
        <row r="23">
          <cell r="Y23">
            <v>578</v>
          </cell>
        </row>
        <row r="24">
          <cell r="Y24">
            <v>0</v>
          </cell>
        </row>
        <row r="25">
          <cell r="Y25">
            <v>802</v>
          </cell>
        </row>
        <row r="26">
          <cell r="Y26">
            <v>95</v>
          </cell>
        </row>
        <row r="27">
          <cell r="Y27">
            <v>150</v>
          </cell>
        </row>
        <row r="28">
          <cell r="Y28">
            <v>0</v>
          </cell>
        </row>
        <row r="29">
          <cell r="Y29">
            <v>1157</v>
          </cell>
        </row>
        <row r="30">
          <cell r="Y30">
            <v>259</v>
          </cell>
        </row>
        <row r="31">
          <cell r="Y31">
            <v>266</v>
          </cell>
        </row>
        <row r="32">
          <cell r="Y32">
            <v>273</v>
          </cell>
        </row>
        <row r="33">
          <cell r="Y33">
            <v>270</v>
          </cell>
        </row>
        <row r="34">
          <cell r="Y34">
            <v>0</v>
          </cell>
        </row>
        <row r="35">
          <cell r="Y35">
            <v>386</v>
          </cell>
        </row>
        <row r="36">
          <cell r="Y36">
            <v>125</v>
          </cell>
        </row>
        <row r="37">
          <cell r="Y37">
            <v>0</v>
          </cell>
        </row>
        <row r="38">
          <cell r="Y38">
            <v>420</v>
          </cell>
        </row>
        <row r="39">
          <cell r="Y39">
            <v>1338</v>
          </cell>
        </row>
        <row r="40">
          <cell r="Y40">
            <v>0</v>
          </cell>
        </row>
        <row r="41">
          <cell r="Y41">
            <v>2</v>
          </cell>
        </row>
        <row r="42">
          <cell r="Y42">
            <v>23</v>
          </cell>
        </row>
        <row r="43">
          <cell r="Y43">
            <v>0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1</v>
          </cell>
        </row>
        <row r="47">
          <cell r="Y47">
            <v>0</v>
          </cell>
        </row>
        <row r="48">
          <cell r="Y48">
            <v>152</v>
          </cell>
        </row>
        <row r="49">
          <cell r="Y49">
            <v>6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19823</v>
          </cell>
        </row>
        <row r="8">
          <cell r="Y8">
            <v>4152</v>
          </cell>
        </row>
        <row r="9">
          <cell r="Y9">
            <v>1705</v>
          </cell>
        </row>
        <row r="10">
          <cell r="Y10">
            <v>1106</v>
          </cell>
        </row>
        <row r="11">
          <cell r="Y11">
            <v>1757</v>
          </cell>
        </row>
        <row r="12">
          <cell r="Y12">
            <v>0</v>
          </cell>
        </row>
        <row r="13">
          <cell r="Y13">
            <v>0</v>
          </cell>
        </row>
        <row r="14">
          <cell r="Y14">
            <v>0</v>
          </cell>
        </row>
        <row r="15">
          <cell r="Y15">
            <v>844</v>
          </cell>
        </row>
        <row r="16">
          <cell r="Y16">
            <v>915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1691</v>
          </cell>
        </row>
        <row r="20">
          <cell r="Y20">
            <v>1527</v>
          </cell>
        </row>
        <row r="21">
          <cell r="Y21">
            <v>410</v>
          </cell>
        </row>
        <row r="22">
          <cell r="Y22">
            <v>387</v>
          </cell>
        </row>
        <row r="23">
          <cell r="Y23">
            <v>586</v>
          </cell>
        </row>
        <row r="24">
          <cell r="Y24">
            <v>0</v>
          </cell>
        </row>
        <row r="25">
          <cell r="Y25">
            <v>730</v>
          </cell>
        </row>
        <row r="26">
          <cell r="Y26">
            <v>136</v>
          </cell>
        </row>
        <row r="27">
          <cell r="Y27">
            <v>152</v>
          </cell>
        </row>
        <row r="28">
          <cell r="Y28">
            <v>0</v>
          </cell>
        </row>
        <row r="29">
          <cell r="Y29">
            <v>172</v>
          </cell>
        </row>
        <row r="30">
          <cell r="Y30">
            <v>592</v>
          </cell>
        </row>
        <row r="31">
          <cell r="Y31">
            <v>244</v>
          </cell>
        </row>
        <row r="32">
          <cell r="Y32">
            <v>233</v>
          </cell>
        </row>
        <row r="33">
          <cell r="Y33">
            <v>301</v>
          </cell>
        </row>
        <row r="34">
          <cell r="Y34">
            <v>0</v>
          </cell>
        </row>
        <row r="35">
          <cell r="Y35">
            <v>375</v>
          </cell>
        </row>
        <row r="36">
          <cell r="Y36">
            <v>114</v>
          </cell>
        </row>
        <row r="37">
          <cell r="Y37">
            <v>0</v>
          </cell>
        </row>
        <row r="38">
          <cell r="Y38">
            <v>378</v>
          </cell>
        </row>
        <row r="39">
          <cell r="Y39">
            <v>1207</v>
          </cell>
        </row>
        <row r="40">
          <cell r="Y40">
            <v>0</v>
          </cell>
        </row>
        <row r="41">
          <cell r="Y41">
            <v>2</v>
          </cell>
        </row>
        <row r="42">
          <cell r="Y42">
            <v>5</v>
          </cell>
        </row>
        <row r="43">
          <cell r="Y43">
            <v>0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1</v>
          </cell>
        </row>
        <row r="47">
          <cell r="Y47">
            <v>0</v>
          </cell>
        </row>
        <row r="48">
          <cell r="Y48">
            <v>96</v>
          </cell>
        </row>
        <row r="49">
          <cell r="Y49">
            <v>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>
        <row r="7">
          <cell r="E7">
            <v>515953</v>
          </cell>
        </row>
      </sheetData>
      <sheetData sheetId="4">
        <row r="7">
          <cell r="D7">
            <v>121897</v>
          </cell>
        </row>
      </sheetData>
      <sheetData sheetId="5">
        <row r="7">
          <cell r="Y7">
            <v>23228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水洗化人口等"/>
      <sheetName val="し尿処理状況"/>
    </sheetNames>
    <sheetDataSet>
      <sheetData sheetId="0"/>
      <sheetData sheetId="1"/>
      <sheetData sheetId="2"/>
      <sheetData sheetId="3"/>
      <sheetData sheetId="4">
        <row r="7">
          <cell r="Y7">
            <v>18592</v>
          </cell>
        </row>
        <row r="8">
          <cell r="Y8">
            <v>4038</v>
          </cell>
        </row>
        <row r="9">
          <cell r="Y9">
            <v>1669</v>
          </cell>
        </row>
        <row r="10">
          <cell r="Y10">
            <v>966</v>
          </cell>
        </row>
        <row r="11">
          <cell r="Y11">
            <v>1350</v>
          </cell>
        </row>
        <row r="12">
          <cell r="Y12">
            <v>0</v>
          </cell>
        </row>
        <row r="13">
          <cell r="Y13">
            <v>0</v>
          </cell>
        </row>
        <row r="14">
          <cell r="Y14">
            <v>0</v>
          </cell>
        </row>
        <row r="15">
          <cell r="Y15">
            <v>873</v>
          </cell>
        </row>
        <row r="16">
          <cell r="Y16">
            <v>794</v>
          </cell>
        </row>
        <row r="17">
          <cell r="Y17">
            <v>0</v>
          </cell>
        </row>
        <row r="18">
          <cell r="Y18">
            <v>44</v>
          </cell>
        </row>
        <row r="19">
          <cell r="Y19">
            <v>1502</v>
          </cell>
        </row>
        <row r="20">
          <cell r="Y20">
            <v>1403</v>
          </cell>
        </row>
        <row r="21">
          <cell r="Y21">
            <v>369</v>
          </cell>
        </row>
        <row r="22">
          <cell r="Y22">
            <v>393</v>
          </cell>
        </row>
        <row r="23">
          <cell r="Y23">
            <v>567</v>
          </cell>
        </row>
        <row r="24">
          <cell r="Y24">
            <v>0</v>
          </cell>
        </row>
        <row r="25">
          <cell r="Y25">
            <v>642</v>
          </cell>
        </row>
        <row r="26">
          <cell r="Y26">
            <v>151</v>
          </cell>
        </row>
        <row r="27">
          <cell r="Y27">
            <v>135</v>
          </cell>
        </row>
        <row r="28">
          <cell r="Y28">
            <v>0</v>
          </cell>
        </row>
        <row r="29">
          <cell r="Y29">
            <v>1</v>
          </cell>
        </row>
        <row r="30">
          <cell r="Y30">
            <v>733</v>
          </cell>
        </row>
        <row r="31">
          <cell r="Y31">
            <v>384</v>
          </cell>
        </row>
        <row r="32">
          <cell r="Y32">
            <v>240</v>
          </cell>
        </row>
        <row r="33">
          <cell r="Y33">
            <v>265</v>
          </cell>
        </row>
        <row r="34">
          <cell r="Y34">
            <v>0</v>
          </cell>
        </row>
        <row r="35">
          <cell r="Y35">
            <v>396</v>
          </cell>
        </row>
        <row r="36">
          <cell r="Y36">
            <v>112</v>
          </cell>
        </row>
        <row r="37">
          <cell r="Y37">
            <v>0</v>
          </cell>
        </row>
        <row r="38">
          <cell r="Y38">
            <v>345</v>
          </cell>
        </row>
        <row r="39">
          <cell r="Y39">
            <v>1108</v>
          </cell>
        </row>
        <row r="40">
          <cell r="Y40">
            <v>0</v>
          </cell>
        </row>
        <row r="41">
          <cell r="Y41">
            <v>1</v>
          </cell>
        </row>
        <row r="42">
          <cell r="Y42">
            <v>0</v>
          </cell>
        </row>
        <row r="43">
          <cell r="Y43">
            <v>0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1</v>
          </cell>
        </row>
        <row r="47">
          <cell r="Y47">
            <v>0</v>
          </cell>
        </row>
        <row r="48">
          <cell r="Y48">
            <v>104</v>
          </cell>
        </row>
        <row r="49">
          <cell r="Y49">
            <v>6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18040</v>
          </cell>
        </row>
        <row r="8">
          <cell r="Y8">
            <v>3731</v>
          </cell>
        </row>
        <row r="9">
          <cell r="Y9">
            <v>1624</v>
          </cell>
        </row>
        <row r="10">
          <cell r="Y10">
            <v>855</v>
          </cell>
        </row>
        <row r="11">
          <cell r="Y11">
            <v>1292</v>
          </cell>
        </row>
        <row r="12">
          <cell r="Y12">
            <v>0</v>
          </cell>
        </row>
        <row r="13">
          <cell r="Y13">
            <v>83</v>
          </cell>
        </row>
        <row r="14">
          <cell r="Y14">
            <v>0</v>
          </cell>
        </row>
        <row r="15">
          <cell r="Y15">
            <v>868</v>
          </cell>
        </row>
        <row r="16">
          <cell r="Y16">
            <v>713</v>
          </cell>
        </row>
        <row r="17">
          <cell r="Y17">
            <v>0</v>
          </cell>
        </row>
        <row r="18">
          <cell r="Y18">
            <v>31</v>
          </cell>
        </row>
        <row r="19">
          <cell r="Y19">
            <v>1483</v>
          </cell>
        </row>
        <row r="20">
          <cell r="Y20">
            <v>1315</v>
          </cell>
        </row>
        <row r="21">
          <cell r="Y21">
            <v>385</v>
          </cell>
        </row>
        <row r="22">
          <cell r="Y22">
            <v>380</v>
          </cell>
        </row>
        <row r="23">
          <cell r="Y23">
            <v>585</v>
          </cell>
        </row>
        <row r="24">
          <cell r="Y24">
            <v>0</v>
          </cell>
        </row>
        <row r="25">
          <cell r="Y25">
            <v>653</v>
          </cell>
        </row>
        <row r="26">
          <cell r="Y26">
            <v>143</v>
          </cell>
        </row>
        <row r="27">
          <cell r="Y27">
            <v>114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881</v>
          </cell>
        </row>
        <row r="31">
          <cell r="Y31">
            <v>337</v>
          </cell>
        </row>
        <row r="32">
          <cell r="Y32">
            <v>194</v>
          </cell>
        </row>
        <row r="33">
          <cell r="Y33">
            <v>256</v>
          </cell>
        </row>
        <row r="34">
          <cell r="Y34">
            <v>0</v>
          </cell>
        </row>
        <row r="35">
          <cell r="Y35">
            <v>357</v>
          </cell>
        </row>
        <row r="36">
          <cell r="Y36">
            <v>112</v>
          </cell>
        </row>
        <row r="37">
          <cell r="Y37">
            <v>0</v>
          </cell>
        </row>
        <row r="38">
          <cell r="Y38">
            <v>354</v>
          </cell>
        </row>
        <row r="39">
          <cell r="Y39">
            <v>1094</v>
          </cell>
        </row>
        <row r="40">
          <cell r="Y40">
            <v>0</v>
          </cell>
        </row>
        <row r="41">
          <cell r="Y41">
            <v>1</v>
          </cell>
        </row>
        <row r="42">
          <cell r="Y42">
            <v>0</v>
          </cell>
        </row>
        <row r="43">
          <cell r="Y43">
            <v>0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6</v>
          </cell>
        </row>
        <row r="47">
          <cell r="Y47">
            <v>0</v>
          </cell>
        </row>
        <row r="48">
          <cell r="Y48">
            <v>94</v>
          </cell>
        </row>
        <row r="49">
          <cell r="Y49">
            <v>99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16245</v>
          </cell>
        </row>
        <row r="8">
          <cell r="Y8">
            <v>3533</v>
          </cell>
        </row>
        <row r="9">
          <cell r="Y9">
            <v>1621</v>
          </cell>
        </row>
        <row r="10">
          <cell r="Y10">
            <v>795</v>
          </cell>
        </row>
        <row r="11">
          <cell r="Y11">
            <v>1223</v>
          </cell>
        </row>
        <row r="12">
          <cell r="Y12">
            <v>0</v>
          </cell>
        </row>
        <row r="13">
          <cell r="Y13">
            <v>85</v>
          </cell>
        </row>
        <row r="14">
          <cell r="Y14">
            <v>0</v>
          </cell>
        </row>
        <row r="15">
          <cell r="Y15">
            <v>803</v>
          </cell>
        </row>
        <row r="16">
          <cell r="Y16">
            <v>667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1428</v>
          </cell>
        </row>
        <row r="20">
          <cell r="Y20">
            <v>1295</v>
          </cell>
        </row>
        <row r="21">
          <cell r="Y21">
            <v>376</v>
          </cell>
        </row>
        <row r="22">
          <cell r="Y22">
            <v>349</v>
          </cell>
        </row>
        <row r="23">
          <cell r="Y23">
            <v>570</v>
          </cell>
        </row>
        <row r="24">
          <cell r="Y24">
            <v>0</v>
          </cell>
        </row>
        <row r="25">
          <cell r="Y25">
            <v>632</v>
          </cell>
        </row>
        <row r="26">
          <cell r="Y26">
            <v>27</v>
          </cell>
        </row>
        <row r="27">
          <cell r="Y27">
            <v>90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0</v>
          </cell>
        </row>
        <row r="31">
          <cell r="Y31">
            <v>263</v>
          </cell>
        </row>
        <row r="32">
          <cell r="Y32">
            <v>186</v>
          </cell>
        </row>
        <row r="33">
          <cell r="Y33">
            <v>209</v>
          </cell>
        </row>
        <row r="34">
          <cell r="Y34">
            <v>0</v>
          </cell>
        </row>
        <row r="35">
          <cell r="Y35">
            <v>373</v>
          </cell>
        </row>
        <row r="36">
          <cell r="Y36">
            <v>100</v>
          </cell>
        </row>
        <row r="37">
          <cell r="Y37">
            <v>0</v>
          </cell>
        </row>
        <row r="38">
          <cell r="Y38">
            <v>336</v>
          </cell>
        </row>
        <row r="39">
          <cell r="Y39">
            <v>1071</v>
          </cell>
        </row>
        <row r="40">
          <cell r="Y40">
            <v>0</v>
          </cell>
        </row>
        <row r="41">
          <cell r="Y41">
            <v>1</v>
          </cell>
        </row>
        <row r="42">
          <cell r="Y42">
            <v>0</v>
          </cell>
        </row>
        <row r="43">
          <cell r="Y43">
            <v>0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24</v>
          </cell>
        </row>
        <row r="47">
          <cell r="Y47">
            <v>0</v>
          </cell>
        </row>
        <row r="48">
          <cell r="Y48">
            <v>73</v>
          </cell>
        </row>
        <row r="49">
          <cell r="Y49">
            <v>115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16445</v>
          </cell>
        </row>
        <row r="8">
          <cell r="Y8">
            <v>2446</v>
          </cell>
        </row>
        <row r="9">
          <cell r="Y9">
            <v>1606</v>
          </cell>
        </row>
        <row r="10">
          <cell r="Y10">
            <v>881</v>
          </cell>
        </row>
        <row r="11">
          <cell r="Y11">
            <v>1172</v>
          </cell>
        </row>
        <row r="12">
          <cell r="Y12">
            <v>0</v>
          </cell>
        </row>
        <row r="13">
          <cell r="Y13">
            <v>298</v>
          </cell>
        </row>
        <row r="14">
          <cell r="Y14">
            <v>0</v>
          </cell>
        </row>
        <row r="15">
          <cell r="Y15">
            <v>1036</v>
          </cell>
        </row>
        <row r="16">
          <cell r="Y16">
            <v>736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1740</v>
          </cell>
        </row>
        <row r="20">
          <cell r="Y20">
            <v>1282</v>
          </cell>
        </row>
        <row r="21">
          <cell r="Y21">
            <v>376</v>
          </cell>
        </row>
        <row r="22">
          <cell r="Y22">
            <v>357</v>
          </cell>
        </row>
        <row r="23">
          <cell r="Y23">
            <v>683</v>
          </cell>
        </row>
        <row r="24">
          <cell r="Y24">
            <v>0</v>
          </cell>
        </row>
        <row r="25">
          <cell r="Y25">
            <v>665</v>
          </cell>
        </row>
        <row r="26">
          <cell r="Y26">
            <v>0</v>
          </cell>
        </row>
        <row r="27">
          <cell r="Y27">
            <v>266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0</v>
          </cell>
        </row>
        <row r="31">
          <cell r="Y31">
            <v>305</v>
          </cell>
        </row>
        <row r="32">
          <cell r="Y32">
            <v>239</v>
          </cell>
        </row>
        <row r="33">
          <cell r="Y33">
            <v>226</v>
          </cell>
        </row>
        <row r="34">
          <cell r="Y34">
            <v>0</v>
          </cell>
        </row>
        <row r="35">
          <cell r="Y35">
            <v>442</v>
          </cell>
        </row>
        <row r="36">
          <cell r="Y36">
            <v>109</v>
          </cell>
        </row>
        <row r="37">
          <cell r="Y37">
            <v>0</v>
          </cell>
        </row>
        <row r="38">
          <cell r="Y38">
            <v>340</v>
          </cell>
        </row>
        <row r="39">
          <cell r="Y39">
            <v>1106</v>
          </cell>
        </row>
        <row r="40">
          <cell r="Y40">
            <v>0</v>
          </cell>
        </row>
        <row r="41">
          <cell r="Y41">
            <v>1</v>
          </cell>
        </row>
        <row r="42">
          <cell r="Y42">
            <v>0</v>
          </cell>
        </row>
        <row r="43">
          <cell r="Y43">
            <v>1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23</v>
          </cell>
        </row>
        <row r="47">
          <cell r="Y47">
            <v>0</v>
          </cell>
        </row>
        <row r="48">
          <cell r="Y48">
            <v>63</v>
          </cell>
        </row>
        <row r="49">
          <cell r="Y49">
            <v>46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Y7">
            <v>16262</v>
          </cell>
        </row>
        <row r="8">
          <cell r="Y8">
            <v>2773</v>
          </cell>
        </row>
        <row r="9">
          <cell r="Y9">
            <v>1537</v>
          </cell>
        </row>
        <row r="10">
          <cell r="Y10">
            <v>818</v>
          </cell>
        </row>
        <row r="11">
          <cell r="Y11">
            <v>1272</v>
          </cell>
        </row>
        <row r="12">
          <cell r="Y12">
            <v>0</v>
          </cell>
        </row>
        <row r="13">
          <cell r="Y13">
            <v>285</v>
          </cell>
        </row>
        <row r="14">
          <cell r="Y14">
            <v>0</v>
          </cell>
        </row>
        <row r="15">
          <cell r="Y15">
            <v>1024</v>
          </cell>
        </row>
        <row r="16">
          <cell r="Y16">
            <v>769</v>
          </cell>
        </row>
        <row r="17">
          <cell r="Y17">
            <v>0</v>
          </cell>
        </row>
        <row r="18">
          <cell r="Y18">
            <v>0</v>
          </cell>
        </row>
        <row r="19">
          <cell r="Y19">
            <v>1741</v>
          </cell>
        </row>
        <row r="20">
          <cell r="Y20">
            <v>1206</v>
          </cell>
        </row>
        <row r="21">
          <cell r="Y21">
            <v>385</v>
          </cell>
        </row>
        <row r="22">
          <cell r="Y22">
            <v>348</v>
          </cell>
        </row>
        <row r="23">
          <cell r="Y23">
            <v>650</v>
          </cell>
        </row>
        <row r="24">
          <cell r="Y24">
            <v>0</v>
          </cell>
        </row>
        <row r="25">
          <cell r="Y25">
            <v>621</v>
          </cell>
        </row>
        <row r="26">
          <cell r="Y26">
            <v>0</v>
          </cell>
        </row>
        <row r="27">
          <cell r="Y27">
            <v>142</v>
          </cell>
        </row>
        <row r="28">
          <cell r="Y28">
            <v>0</v>
          </cell>
        </row>
        <row r="29">
          <cell r="Y29">
            <v>0</v>
          </cell>
        </row>
        <row r="30">
          <cell r="Y30">
            <v>0</v>
          </cell>
        </row>
        <row r="31">
          <cell r="Y31">
            <v>258</v>
          </cell>
        </row>
        <row r="32">
          <cell r="Y32">
            <v>231</v>
          </cell>
        </row>
        <row r="33">
          <cell r="Y33">
            <v>219</v>
          </cell>
        </row>
        <row r="34">
          <cell r="Y34">
            <v>0</v>
          </cell>
        </row>
        <row r="35">
          <cell r="Y35">
            <v>444</v>
          </cell>
        </row>
        <row r="36">
          <cell r="Y36">
            <v>99</v>
          </cell>
        </row>
        <row r="37">
          <cell r="Y37">
            <v>0</v>
          </cell>
        </row>
        <row r="38">
          <cell r="Y38">
            <v>355</v>
          </cell>
        </row>
        <row r="39">
          <cell r="Y39">
            <v>1001</v>
          </cell>
        </row>
        <row r="40">
          <cell r="Y40">
            <v>0</v>
          </cell>
        </row>
        <row r="41">
          <cell r="Y41">
            <v>1</v>
          </cell>
        </row>
        <row r="42">
          <cell r="Y42">
            <v>0</v>
          </cell>
        </row>
        <row r="43">
          <cell r="Y43">
            <v>1</v>
          </cell>
        </row>
        <row r="44">
          <cell r="Y44">
            <v>0</v>
          </cell>
        </row>
        <row r="45">
          <cell r="Y45">
            <v>0</v>
          </cell>
        </row>
        <row r="46">
          <cell r="Y46">
            <v>22</v>
          </cell>
        </row>
        <row r="47">
          <cell r="Y47">
            <v>0</v>
          </cell>
        </row>
        <row r="48">
          <cell r="Y48">
            <v>60</v>
          </cell>
        </row>
        <row r="49">
          <cell r="Y49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>
        <row r="7">
          <cell r="Z7">
            <v>15995</v>
          </cell>
        </row>
        <row r="8">
          <cell r="Z8">
            <v>2896</v>
          </cell>
        </row>
        <row r="9">
          <cell r="Z9">
            <v>1489</v>
          </cell>
        </row>
        <row r="10">
          <cell r="Z10">
            <v>747</v>
          </cell>
        </row>
        <row r="11">
          <cell r="Z11">
            <v>1137</v>
          </cell>
        </row>
        <row r="12">
          <cell r="Z12">
            <v>0</v>
          </cell>
        </row>
        <row r="13">
          <cell r="Z13">
            <v>232</v>
          </cell>
        </row>
        <row r="14">
          <cell r="Z14">
            <v>0</v>
          </cell>
        </row>
        <row r="15">
          <cell r="Z15">
            <v>929</v>
          </cell>
        </row>
        <row r="16">
          <cell r="Z16">
            <v>1110</v>
          </cell>
        </row>
        <row r="17">
          <cell r="Z17">
            <v>0</v>
          </cell>
        </row>
        <row r="18">
          <cell r="Z18">
            <v>0</v>
          </cell>
        </row>
        <row r="19">
          <cell r="Z19">
            <v>1645</v>
          </cell>
        </row>
        <row r="20">
          <cell r="Z20">
            <v>1131</v>
          </cell>
        </row>
        <row r="21">
          <cell r="Z21">
            <v>347</v>
          </cell>
        </row>
        <row r="22">
          <cell r="Z22">
            <v>350</v>
          </cell>
        </row>
        <row r="23">
          <cell r="Z23">
            <v>681</v>
          </cell>
        </row>
        <row r="24">
          <cell r="Z24">
            <v>0</v>
          </cell>
        </row>
        <row r="25">
          <cell r="Z25">
            <v>568</v>
          </cell>
        </row>
        <row r="26">
          <cell r="Z26">
            <v>0</v>
          </cell>
        </row>
        <row r="27">
          <cell r="Z27">
            <v>129</v>
          </cell>
        </row>
        <row r="28">
          <cell r="Z28">
            <v>0</v>
          </cell>
        </row>
        <row r="29">
          <cell r="Z29">
            <v>0</v>
          </cell>
        </row>
        <row r="30">
          <cell r="Z30">
            <v>0</v>
          </cell>
        </row>
        <row r="31">
          <cell r="Z31">
            <v>257</v>
          </cell>
        </row>
        <row r="32">
          <cell r="Z32">
            <v>187</v>
          </cell>
        </row>
        <row r="33">
          <cell r="Z33">
            <v>218</v>
          </cell>
        </row>
        <row r="34">
          <cell r="Z34">
            <v>0</v>
          </cell>
        </row>
        <row r="35">
          <cell r="Z35">
            <v>410</v>
          </cell>
        </row>
        <row r="36">
          <cell r="Z36">
            <v>107</v>
          </cell>
        </row>
        <row r="37">
          <cell r="Z37">
            <v>0</v>
          </cell>
        </row>
        <row r="38">
          <cell r="Z38">
            <v>326</v>
          </cell>
        </row>
        <row r="39">
          <cell r="Z39">
            <v>1018</v>
          </cell>
        </row>
        <row r="40">
          <cell r="Z40">
            <v>0</v>
          </cell>
        </row>
        <row r="41">
          <cell r="Z41">
            <v>1</v>
          </cell>
        </row>
        <row r="42">
          <cell r="Z42">
            <v>0</v>
          </cell>
        </row>
        <row r="43">
          <cell r="Z43">
            <v>0</v>
          </cell>
        </row>
        <row r="44">
          <cell r="Z44">
            <v>0</v>
          </cell>
        </row>
        <row r="45">
          <cell r="Z45">
            <v>0</v>
          </cell>
        </row>
        <row r="46">
          <cell r="Z46">
            <v>23</v>
          </cell>
        </row>
        <row r="47">
          <cell r="Z47">
            <v>0</v>
          </cell>
        </row>
        <row r="48">
          <cell r="Z48">
            <v>57</v>
          </cell>
        </row>
        <row r="49">
          <cell r="Z49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256" width="9" style="3"/>
    <col min="257" max="257" width="10.77734375" style="3" customWidth="1"/>
    <col min="258" max="258" width="8.77734375" style="3" customWidth="1"/>
    <col min="259" max="259" width="12.6640625" style="3" customWidth="1"/>
    <col min="260" max="292" width="10.6640625" style="3" customWidth="1"/>
    <col min="293" max="512" width="9" style="3"/>
    <col min="513" max="513" width="10.77734375" style="3" customWidth="1"/>
    <col min="514" max="514" width="8.77734375" style="3" customWidth="1"/>
    <col min="515" max="515" width="12.6640625" style="3" customWidth="1"/>
    <col min="516" max="548" width="10.6640625" style="3" customWidth="1"/>
    <col min="549" max="768" width="9" style="3"/>
    <col min="769" max="769" width="10.77734375" style="3" customWidth="1"/>
    <col min="770" max="770" width="8.77734375" style="3" customWidth="1"/>
    <col min="771" max="771" width="12.6640625" style="3" customWidth="1"/>
    <col min="772" max="804" width="10.6640625" style="3" customWidth="1"/>
    <col min="805" max="1024" width="9" style="3"/>
    <col min="1025" max="1025" width="10.77734375" style="3" customWidth="1"/>
    <col min="1026" max="1026" width="8.77734375" style="3" customWidth="1"/>
    <col min="1027" max="1027" width="12.6640625" style="3" customWidth="1"/>
    <col min="1028" max="1060" width="10.6640625" style="3" customWidth="1"/>
    <col min="1061" max="1280" width="9" style="3"/>
    <col min="1281" max="1281" width="10.77734375" style="3" customWidth="1"/>
    <col min="1282" max="1282" width="8.77734375" style="3" customWidth="1"/>
    <col min="1283" max="1283" width="12.6640625" style="3" customWidth="1"/>
    <col min="1284" max="1316" width="10.6640625" style="3" customWidth="1"/>
    <col min="1317" max="1536" width="9" style="3"/>
    <col min="1537" max="1537" width="10.77734375" style="3" customWidth="1"/>
    <col min="1538" max="1538" width="8.77734375" style="3" customWidth="1"/>
    <col min="1539" max="1539" width="12.6640625" style="3" customWidth="1"/>
    <col min="1540" max="1572" width="10.6640625" style="3" customWidth="1"/>
    <col min="1573" max="1792" width="9" style="3"/>
    <col min="1793" max="1793" width="10.77734375" style="3" customWidth="1"/>
    <col min="1794" max="1794" width="8.77734375" style="3" customWidth="1"/>
    <col min="1795" max="1795" width="12.6640625" style="3" customWidth="1"/>
    <col min="1796" max="1828" width="10.6640625" style="3" customWidth="1"/>
    <col min="1829" max="2048" width="9" style="3"/>
    <col min="2049" max="2049" width="10.77734375" style="3" customWidth="1"/>
    <col min="2050" max="2050" width="8.77734375" style="3" customWidth="1"/>
    <col min="2051" max="2051" width="12.6640625" style="3" customWidth="1"/>
    <col min="2052" max="2084" width="10.6640625" style="3" customWidth="1"/>
    <col min="2085" max="2304" width="9" style="3"/>
    <col min="2305" max="2305" width="10.77734375" style="3" customWidth="1"/>
    <col min="2306" max="2306" width="8.77734375" style="3" customWidth="1"/>
    <col min="2307" max="2307" width="12.6640625" style="3" customWidth="1"/>
    <col min="2308" max="2340" width="10.6640625" style="3" customWidth="1"/>
    <col min="2341" max="2560" width="9" style="3"/>
    <col min="2561" max="2561" width="10.77734375" style="3" customWidth="1"/>
    <col min="2562" max="2562" width="8.77734375" style="3" customWidth="1"/>
    <col min="2563" max="2563" width="12.6640625" style="3" customWidth="1"/>
    <col min="2564" max="2596" width="10.6640625" style="3" customWidth="1"/>
    <col min="2597" max="2816" width="9" style="3"/>
    <col min="2817" max="2817" width="10.77734375" style="3" customWidth="1"/>
    <col min="2818" max="2818" width="8.77734375" style="3" customWidth="1"/>
    <col min="2819" max="2819" width="12.6640625" style="3" customWidth="1"/>
    <col min="2820" max="2852" width="10.6640625" style="3" customWidth="1"/>
    <col min="2853" max="3072" width="9" style="3"/>
    <col min="3073" max="3073" width="10.77734375" style="3" customWidth="1"/>
    <col min="3074" max="3074" width="8.77734375" style="3" customWidth="1"/>
    <col min="3075" max="3075" width="12.6640625" style="3" customWidth="1"/>
    <col min="3076" max="3108" width="10.6640625" style="3" customWidth="1"/>
    <col min="3109" max="3328" width="9" style="3"/>
    <col min="3329" max="3329" width="10.77734375" style="3" customWidth="1"/>
    <col min="3330" max="3330" width="8.77734375" style="3" customWidth="1"/>
    <col min="3331" max="3331" width="12.6640625" style="3" customWidth="1"/>
    <col min="3332" max="3364" width="10.6640625" style="3" customWidth="1"/>
    <col min="3365" max="3584" width="9" style="3"/>
    <col min="3585" max="3585" width="10.77734375" style="3" customWidth="1"/>
    <col min="3586" max="3586" width="8.77734375" style="3" customWidth="1"/>
    <col min="3587" max="3587" width="12.6640625" style="3" customWidth="1"/>
    <col min="3588" max="3620" width="10.6640625" style="3" customWidth="1"/>
    <col min="3621" max="3840" width="9" style="3"/>
    <col min="3841" max="3841" width="10.77734375" style="3" customWidth="1"/>
    <col min="3842" max="3842" width="8.77734375" style="3" customWidth="1"/>
    <col min="3843" max="3843" width="12.6640625" style="3" customWidth="1"/>
    <col min="3844" max="3876" width="10.6640625" style="3" customWidth="1"/>
    <col min="3877" max="4096" width="9" style="3"/>
    <col min="4097" max="4097" width="10.77734375" style="3" customWidth="1"/>
    <col min="4098" max="4098" width="8.77734375" style="3" customWidth="1"/>
    <col min="4099" max="4099" width="12.6640625" style="3" customWidth="1"/>
    <col min="4100" max="4132" width="10.6640625" style="3" customWidth="1"/>
    <col min="4133" max="4352" width="9" style="3"/>
    <col min="4353" max="4353" width="10.77734375" style="3" customWidth="1"/>
    <col min="4354" max="4354" width="8.77734375" style="3" customWidth="1"/>
    <col min="4355" max="4355" width="12.6640625" style="3" customWidth="1"/>
    <col min="4356" max="4388" width="10.6640625" style="3" customWidth="1"/>
    <col min="4389" max="4608" width="9" style="3"/>
    <col min="4609" max="4609" width="10.77734375" style="3" customWidth="1"/>
    <col min="4610" max="4610" width="8.77734375" style="3" customWidth="1"/>
    <col min="4611" max="4611" width="12.6640625" style="3" customWidth="1"/>
    <col min="4612" max="4644" width="10.6640625" style="3" customWidth="1"/>
    <col min="4645" max="4864" width="9" style="3"/>
    <col min="4865" max="4865" width="10.77734375" style="3" customWidth="1"/>
    <col min="4866" max="4866" width="8.77734375" style="3" customWidth="1"/>
    <col min="4867" max="4867" width="12.6640625" style="3" customWidth="1"/>
    <col min="4868" max="4900" width="10.6640625" style="3" customWidth="1"/>
    <col min="4901" max="5120" width="9" style="3"/>
    <col min="5121" max="5121" width="10.77734375" style="3" customWidth="1"/>
    <col min="5122" max="5122" width="8.77734375" style="3" customWidth="1"/>
    <col min="5123" max="5123" width="12.6640625" style="3" customWidth="1"/>
    <col min="5124" max="5156" width="10.6640625" style="3" customWidth="1"/>
    <col min="5157" max="5376" width="9" style="3"/>
    <col min="5377" max="5377" width="10.77734375" style="3" customWidth="1"/>
    <col min="5378" max="5378" width="8.77734375" style="3" customWidth="1"/>
    <col min="5379" max="5379" width="12.6640625" style="3" customWidth="1"/>
    <col min="5380" max="5412" width="10.6640625" style="3" customWidth="1"/>
    <col min="5413" max="5632" width="9" style="3"/>
    <col min="5633" max="5633" width="10.77734375" style="3" customWidth="1"/>
    <col min="5634" max="5634" width="8.77734375" style="3" customWidth="1"/>
    <col min="5635" max="5635" width="12.6640625" style="3" customWidth="1"/>
    <col min="5636" max="5668" width="10.6640625" style="3" customWidth="1"/>
    <col min="5669" max="5888" width="9" style="3"/>
    <col min="5889" max="5889" width="10.77734375" style="3" customWidth="1"/>
    <col min="5890" max="5890" width="8.77734375" style="3" customWidth="1"/>
    <col min="5891" max="5891" width="12.6640625" style="3" customWidth="1"/>
    <col min="5892" max="5924" width="10.6640625" style="3" customWidth="1"/>
    <col min="5925" max="6144" width="9" style="3"/>
    <col min="6145" max="6145" width="10.77734375" style="3" customWidth="1"/>
    <col min="6146" max="6146" width="8.77734375" style="3" customWidth="1"/>
    <col min="6147" max="6147" width="12.6640625" style="3" customWidth="1"/>
    <col min="6148" max="6180" width="10.6640625" style="3" customWidth="1"/>
    <col min="6181" max="6400" width="9" style="3"/>
    <col min="6401" max="6401" width="10.77734375" style="3" customWidth="1"/>
    <col min="6402" max="6402" width="8.77734375" style="3" customWidth="1"/>
    <col min="6403" max="6403" width="12.6640625" style="3" customWidth="1"/>
    <col min="6404" max="6436" width="10.6640625" style="3" customWidth="1"/>
    <col min="6437" max="6656" width="9" style="3"/>
    <col min="6657" max="6657" width="10.77734375" style="3" customWidth="1"/>
    <col min="6658" max="6658" width="8.77734375" style="3" customWidth="1"/>
    <col min="6659" max="6659" width="12.6640625" style="3" customWidth="1"/>
    <col min="6660" max="6692" width="10.6640625" style="3" customWidth="1"/>
    <col min="6693" max="6912" width="9" style="3"/>
    <col min="6913" max="6913" width="10.77734375" style="3" customWidth="1"/>
    <col min="6914" max="6914" width="8.77734375" style="3" customWidth="1"/>
    <col min="6915" max="6915" width="12.6640625" style="3" customWidth="1"/>
    <col min="6916" max="6948" width="10.6640625" style="3" customWidth="1"/>
    <col min="6949" max="7168" width="9" style="3"/>
    <col min="7169" max="7169" width="10.77734375" style="3" customWidth="1"/>
    <col min="7170" max="7170" width="8.77734375" style="3" customWidth="1"/>
    <col min="7171" max="7171" width="12.6640625" style="3" customWidth="1"/>
    <col min="7172" max="7204" width="10.6640625" style="3" customWidth="1"/>
    <col min="7205" max="7424" width="9" style="3"/>
    <col min="7425" max="7425" width="10.77734375" style="3" customWidth="1"/>
    <col min="7426" max="7426" width="8.77734375" style="3" customWidth="1"/>
    <col min="7427" max="7427" width="12.6640625" style="3" customWidth="1"/>
    <col min="7428" max="7460" width="10.6640625" style="3" customWidth="1"/>
    <col min="7461" max="7680" width="9" style="3"/>
    <col min="7681" max="7681" width="10.77734375" style="3" customWidth="1"/>
    <col min="7682" max="7682" width="8.77734375" style="3" customWidth="1"/>
    <col min="7683" max="7683" width="12.6640625" style="3" customWidth="1"/>
    <col min="7684" max="7716" width="10.6640625" style="3" customWidth="1"/>
    <col min="7717" max="7936" width="9" style="3"/>
    <col min="7937" max="7937" width="10.77734375" style="3" customWidth="1"/>
    <col min="7938" max="7938" width="8.77734375" style="3" customWidth="1"/>
    <col min="7939" max="7939" width="12.6640625" style="3" customWidth="1"/>
    <col min="7940" max="7972" width="10.6640625" style="3" customWidth="1"/>
    <col min="7973" max="8192" width="9" style="3"/>
    <col min="8193" max="8193" width="10.77734375" style="3" customWidth="1"/>
    <col min="8194" max="8194" width="8.77734375" style="3" customWidth="1"/>
    <col min="8195" max="8195" width="12.6640625" style="3" customWidth="1"/>
    <col min="8196" max="8228" width="10.6640625" style="3" customWidth="1"/>
    <col min="8229" max="8448" width="9" style="3"/>
    <col min="8449" max="8449" width="10.77734375" style="3" customWidth="1"/>
    <col min="8450" max="8450" width="8.77734375" style="3" customWidth="1"/>
    <col min="8451" max="8451" width="12.6640625" style="3" customWidth="1"/>
    <col min="8452" max="8484" width="10.6640625" style="3" customWidth="1"/>
    <col min="8485" max="8704" width="9" style="3"/>
    <col min="8705" max="8705" width="10.77734375" style="3" customWidth="1"/>
    <col min="8706" max="8706" width="8.77734375" style="3" customWidth="1"/>
    <col min="8707" max="8707" width="12.6640625" style="3" customWidth="1"/>
    <col min="8708" max="8740" width="10.6640625" style="3" customWidth="1"/>
    <col min="8741" max="8960" width="9" style="3"/>
    <col min="8961" max="8961" width="10.77734375" style="3" customWidth="1"/>
    <col min="8962" max="8962" width="8.77734375" style="3" customWidth="1"/>
    <col min="8963" max="8963" width="12.6640625" style="3" customWidth="1"/>
    <col min="8964" max="8996" width="10.6640625" style="3" customWidth="1"/>
    <col min="8997" max="9216" width="9" style="3"/>
    <col min="9217" max="9217" width="10.77734375" style="3" customWidth="1"/>
    <col min="9218" max="9218" width="8.77734375" style="3" customWidth="1"/>
    <col min="9219" max="9219" width="12.6640625" style="3" customWidth="1"/>
    <col min="9220" max="9252" width="10.6640625" style="3" customWidth="1"/>
    <col min="9253" max="9472" width="9" style="3"/>
    <col min="9473" max="9473" width="10.77734375" style="3" customWidth="1"/>
    <col min="9474" max="9474" width="8.77734375" style="3" customWidth="1"/>
    <col min="9475" max="9475" width="12.6640625" style="3" customWidth="1"/>
    <col min="9476" max="9508" width="10.6640625" style="3" customWidth="1"/>
    <col min="9509" max="9728" width="9" style="3"/>
    <col min="9729" max="9729" width="10.77734375" style="3" customWidth="1"/>
    <col min="9730" max="9730" width="8.77734375" style="3" customWidth="1"/>
    <col min="9731" max="9731" width="12.6640625" style="3" customWidth="1"/>
    <col min="9732" max="9764" width="10.6640625" style="3" customWidth="1"/>
    <col min="9765" max="9984" width="9" style="3"/>
    <col min="9985" max="9985" width="10.77734375" style="3" customWidth="1"/>
    <col min="9986" max="9986" width="8.77734375" style="3" customWidth="1"/>
    <col min="9987" max="9987" width="12.6640625" style="3" customWidth="1"/>
    <col min="9988" max="10020" width="10.6640625" style="3" customWidth="1"/>
    <col min="10021" max="10240" width="9" style="3"/>
    <col min="10241" max="10241" width="10.77734375" style="3" customWidth="1"/>
    <col min="10242" max="10242" width="8.77734375" style="3" customWidth="1"/>
    <col min="10243" max="10243" width="12.6640625" style="3" customWidth="1"/>
    <col min="10244" max="10276" width="10.6640625" style="3" customWidth="1"/>
    <col min="10277" max="10496" width="9" style="3"/>
    <col min="10497" max="10497" width="10.77734375" style="3" customWidth="1"/>
    <col min="10498" max="10498" width="8.77734375" style="3" customWidth="1"/>
    <col min="10499" max="10499" width="12.6640625" style="3" customWidth="1"/>
    <col min="10500" max="10532" width="10.6640625" style="3" customWidth="1"/>
    <col min="10533" max="10752" width="9" style="3"/>
    <col min="10753" max="10753" width="10.77734375" style="3" customWidth="1"/>
    <col min="10754" max="10754" width="8.77734375" style="3" customWidth="1"/>
    <col min="10755" max="10755" width="12.6640625" style="3" customWidth="1"/>
    <col min="10756" max="10788" width="10.6640625" style="3" customWidth="1"/>
    <col min="10789" max="11008" width="9" style="3"/>
    <col min="11009" max="11009" width="10.77734375" style="3" customWidth="1"/>
    <col min="11010" max="11010" width="8.77734375" style="3" customWidth="1"/>
    <col min="11011" max="11011" width="12.6640625" style="3" customWidth="1"/>
    <col min="11012" max="11044" width="10.6640625" style="3" customWidth="1"/>
    <col min="11045" max="11264" width="9" style="3"/>
    <col min="11265" max="11265" width="10.77734375" style="3" customWidth="1"/>
    <col min="11266" max="11266" width="8.77734375" style="3" customWidth="1"/>
    <col min="11267" max="11267" width="12.6640625" style="3" customWidth="1"/>
    <col min="11268" max="11300" width="10.6640625" style="3" customWidth="1"/>
    <col min="11301" max="11520" width="9" style="3"/>
    <col min="11521" max="11521" width="10.77734375" style="3" customWidth="1"/>
    <col min="11522" max="11522" width="8.77734375" style="3" customWidth="1"/>
    <col min="11523" max="11523" width="12.6640625" style="3" customWidth="1"/>
    <col min="11524" max="11556" width="10.6640625" style="3" customWidth="1"/>
    <col min="11557" max="11776" width="9" style="3"/>
    <col min="11777" max="11777" width="10.77734375" style="3" customWidth="1"/>
    <col min="11778" max="11778" width="8.77734375" style="3" customWidth="1"/>
    <col min="11779" max="11779" width="12.6640625" style="3" customWidth="1"/>
    <col min="11780" max="11812" width="10.6640625" style="3" customWidth="1"/>
    <col min="11813" max="12032" width="9" style="3"/>
    <col min="12033" max="12033" width="10.77734375" style="3" customWidth="1"/>
    <col min="12034" max="12034" width="8.77734375" style="3" customWidth="1"/>
    <col min="12035" max="12035" width="12.6640625" style="3" customWidth="1"/>
    <col min="12036" max="12068" width="10.6640625" style="3" customWidth="1"/>
    <col min="12069" max="12288" width="9" style="3"/>
    <col min="12289" max="12289" width="10.77734375" style="3" customWidth="1"/>
    <col min="12290" max="12290" width="8.77734375" style="3" customWidth="1"/>
    <col min="12291" max="12291" width="12.6640625" style="3" customWidth="1"/>
    <col min="12292" max="12324" width="10.6640625" style="3" customWidth="1"/>
    <col min="12325" max="12544" width="9" style="3"/>
    <col min="12545" max="12545" width="10.77734375" style="3" customWidth="1"/>
    <col min="12546" max="12546" width="8.77734375" style="3" customWidth="1"/>
    <col min="12547" max="12547" width="12.6640625" style="3" customWidth="1"/>
    <col min="12548" max="12580" width="10.6640625" style="3" customWidth="1"/>
    <col min="12581" max="12800" width="9" style="3"/>
    <col min="12801" max="12801" width="10.77734375" style="3" customWidth="1"/>
    <col min="12802" max="12802" width="8.77734375" style="3" customWidth="1"/>
    <col min="12803" max="12803" width="12.6640625" style="3" customWidth="1"/>
    <col min="12804" max="12836" width="10.6640625" style="3" customWidth="1"/>
    <col min="12837" max="13056" width="9" style="3"/>
    <col min="13057" max="13057" width="10.77734375" style="3" customWidth="1"/>
    <col min="13058" max="13058" width="8.77734375" style="3" customWidth="1"/>
    <col min="13059" max="13059" width="12.6640625" style="3" customWidth="1"/>
    <col min="13060" max="13092" width="10.6640625" style="3" customWidth="1"/>
    <col min="13093" max="13312" width="9" style="3"/>
    <col min="13313" max="13313" width="10.77734375" style="3" customWidth="1"/>
    <col min="13314" max="13314" width="8.77734375" style="3" customWidth="1"/>
    <col min="13315" max="13315" width="12.6640625" style="3" customWidth="1"/>
    <col min="13316" max="13348" width="10.6640625" style="3" customWidth="1"/>
    <col min="13349" max="13568" width="9" style="3"/>
    <col min="13569" max="13569" width="10.77734375" style="3" customWidth="1"/>
    <col min="13570" max="13570" width="8.77734375" style="3" customWidth="1"/>
    <col min="13571" max="13571" width="12.6640625" style="3" customWidth="1"/>
    <col min="13572" max="13604" width="10.6640625" style="3" customWidth="1"/>
    <col min="13605" max="13824" width="9" style="3"/>
    <col min="13825" max="13825" width="10.77734375" style="3" customWidth="1"/>
    <col min="13826" max="13826" width="8.77734375" style="3" customWidth="1"/>
    <col min="13827" max="13827" width="12.6640625" style="3" customWidth="1"/>
    <col min="13828" max="13860" width="10.6640625" style="3" customWidth="1"/>
    <col min="13861" max="14080" width="9" style="3"/>
    <col min="14081" max="14081" width="10.77734375" style="3" customWidth="1"/>
    <col min="14082" max="14082" width="8.77734375" style="3" customWidth="1"/>
    <col min="14083" max="14083" width="12.6640625" style="3" customWidth="1"/>
    <col min="14084" max="14116" width="10.6640625" style="3" customWidth="1"/>
    <col min="14117" max="14336" width="9" style="3"/>
    <col min="14337" max="14337" width="10.77734375" style="3" customWidth="1"/>
    <col min="14338" max="14338" width="8.77734375" style="3" customWidth="1"/>
    <col min="14339" max="14339" width="12.6640625" style="3" customWidth="1"/>
    <col min="14340" max="14372" width="10.6640625" style="3" customWidth="1"/>
    <col min="14373" max="14592" width="9" style="3"/>
    <col min="14593" max="14593" width="10.77734375" style="3" customWidth="1"/>
    <col min="14594" max="14594" width="8.77734375" style="3" customWidth="1"/>
    <col min="14595" max="14595" width="12.6640625" style="3" customWidth="1"/>
    <col min="14596" max="14628" width="10.6640625" style="3" customWidth="1"/>
    <col min="14629" max="14848" width="9" style="3"/>
    <col min="14849" max="14849" width="10.77734375" style="3" customWidth="1"/>
    <col min="14850" max="14850" width="8.77734375" style="3" customWidth="1"/>
    <col min="14851" max="14851" width="12.6640625" style="3" customWidth="1"/>
    <col min="14852" max="14884" width="10.6640625" style="3" customWidth="1"/>
    <col min="14885" max="15104" width="9" style="3"/>
    <col min="15105" max="15105" width="10.77734375" style="3" customWidth="1"/>
    <col min="15106" max="15106" width="8.77734375" style="3" customWidth="1"/>
    <col min="15107" max="15107" width="12.6640625" style="3" customWidth="1"/>
    <col min="15108" max="15140" width="10.6640625" style="3" customWidth="1"/>
    <col min="15141" max="15360" width="9" style="3"/>
    <col min="15361" max="15361" width="10.77734375" style="3" customWidth="1"/>
    <col min="15362" max="15362" width="8.77734375" style="3" customWidth="1"/>
    <col min="15363" max="15363" width="12.6640625" style="3" customWidth="1"/>
    <col min="15364" max="15396" width="10.6640625" style="3" customWidth="1"/>
    <col min="15397" max="15616" width="9" style="3"/>
    <col min="15617" max="15617" width="10.77734375" style="3" customWidth="1"/>
    <col min="15618" max="15618" width="8.77734375" style="3" customWidth="1"/>
    <col min="15619" max="15619" width="12.6640625" style="3" customWidth="1"/>
    <col min="15620" max="15652" width="10.6640625" style="3" customWidth="1"/>
    <col min="15653" max="15872" width="9" style="3"/>
    <col min="15873" max="15873" width="10.77734375" style="3" customWidth="1"/>
    <col min="15874" max="15874" width="8.77734375" style="3" customWidth="1"/>
    <col min="15875" max="15875" width="12.6640625" style="3" customWidth="1"/>
    <col min="15876" max="15908" width="10.6640625" style="3" customWidth="1"/>
    <col min="15909" max="16128" width="9" style="3"/>
    <col min="16129" max="16129" width="10.77734375" style="3" customWidth="1"/>
    <col min="16130" max="16130" width="8.77734375" style="3" customWidth="1"/>
    <col min="16131" max="16131" width="12.6640625" style="3" customWidth="1"/>
    <col min="16132" max="16164" width="10.6640625" style="3" customWidth="1"/>
    <col min="16165" max="16384" width="9" style="3"/>
  </cols>
  <sheetData>
    <row r="1" spans="1:45" ht="16.2" x14ac:dyDescent="0.2">
      <c r="A1" s="1" t="s">
        <v>113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64" t="s">
        <v>1</v>
      </c>
      <c r="B2" s="64" t="s">
        <v>2</v>
      </c>
      <c r="C2" s="61" t="s">
        <v>3</v>
      </c>
      <c r="D2" s="26" t="s">
        <v>4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6" t="s">
        <v>5</v>
      </c>
      <c r="Q2" s="27"/>
      <c r="R2" s="27"/>
      <c r="S2" s="27"/>
      <c r="T2" s="27"/>
      <c r="U2" s="27"/>
      <c r="V2" s="27"/>
      <c r="W2" s="27"/>
      <c r="X2" s="27"/>
      <c r="Y2" s="28"/>
      <c r="Z2" s="26" t="s">
        <v>6</v>
      </c>
      <c r="AA2" s="27"/>
      <c r="AB2" s="27"/>
      <c r="AC2" s="27"/>
      <c r="AD2" s="27"/>
      <c r="AE2" s="27"/>
      <c r="AF2" s="27"/>
      <c r="AG2" s="27"/>
      <c r="AH2" s="27"/>
      <c r="AI2" s="27"/>
      <c r="AJ2" s="28"/>
      <c r="AK2" s="29" t="s">
        <v>7</v>
      </c>
      <c r="AL2" s="27"/>
      <c r="AM2" s="27"/>
      <c r="AN2" s="27"/>
      <c r="AO2" s="27"/>
      <c r="AP2" s="27"/>
      <c r="AQ2" s="27"/>
      <c r="AR2" s="27"/>
      <c r="AS2" s="28"/>
    </row>
    <row r="3" spans="1:45" s="10" customFormat="1" ht="25.5" customHeight="1" x14ac:dyDescent="0.2">
      <c r="A3" s="63"/>
      <c r="B3" s="63"/>
      <c r="C3" s="62"/>
      <c r="D3" s="60" t="s">
        <v>8</v>
      </c>
      <c r="E3" s="61" t="s">
        <v>9</v>
      </c>
      <c r="F3" s="69" t="s">
        <v>10</v>
      </c>
      <c r="G3" s="70"/>
      <c r="H3" s="70"/>
      <c r="I3" s="70"/>
      <c r="J3" s="70"/>
      <c r="K3" s="70"/>
      <c r="L3" s="70"/>
      <c r="M3" s="71"/>
      <c r="N3" s="61" t="s">
        <v>11</v>
      </c>
      <c r="O3" s="61" t="s">
        <v>12</v>
      </c>
      <c r="P3" s="60" t="s">
        <v>8</v>
      </c>
      <c r="Q3" s="61" t="s">
        <v>9</v>
      </c>
      <c r="R3" s="66" t="s">
        <v>13</v>
      </c>
      <c r="S3" s="67"/>
      <c r="T3" s="67"/>
      <c r="U3" s="67"/>
      <c r="V3" s="67"/>
      <c r="W3" s="67"/>
      <c r="X3" s="67"/>
      <c r="Y3" s="68"/>
      <c r="Z3" s="60" t="s">
        <v>8</v>
      </c>
      <c r="AA3" s="61" t="s">
        <v>14</v>
      </c>
      <c r="AB3" s="61" t="s">
        <v>15</v>
      </c>
      <c r="AC3" s="30" t="s">
        <v>16</v>
      </c>
      <c r="AD3" s="27"/>
      <c r="AE3" s="27"/>
      <c r="AF3" s="27"/>
      <c r="AG3" s="27"/>
      <c r="AH3" s="27"/>
      <c r="AI3" s="27"/>
      <c r="AJ3" s="28"/>
      <c r="AK3" s="60" t="s">
        <v>8</v>
      </c>
      <c r="AL3" s="64" t="s">
        <v>17</v>
      </c>
      <c r="AM3" s="64" t="s">
        <v>18</v>
      </c>
      <c r="AN3" s="64" t="s">
        <v>19</v>
      </c>
      <c r="AO3" s="64" t="s">
        <v>20</v>
      </c>
      <c r="AP3" s="64" t="s">
        <v>21</v>
      </c>
      <c r="AQ3" s="64" t="s">
        <v>22</v>
      </c>
      <c r="AR3" s="64" t="s">
        <v>23</v>
      </c>
      <c r="AS3" s="64" t="s">
        <v>24</v>
      </c>
    </row>
    <row r="4" spans="1:45" s="10" customFormat="1" ht="25.5" customHeight="1" x14ac:dyDescent="0.2">
      <c r="A4" s="63"/>
      <c r="B4" s="63"/>
      <c r="C4" s="62"/>
      <c r="D4" s="60"/>
      <c r="E4" s="62"/>
      <c r="F4" s="60" t="s">
        <v>8</v>
      </c>
      <c r="G4" s="61" t="s">
        <v>18</v>
      </c>
      <c r="H4" s="64" t="s">
        <v>19</v>
      </c>
      <c r="I4" s="64" t="s">
        <v>20</v>
      </c>
      <c r="J4" s="64" t="s">
        <v>21</v>
      </c>
      <c r="K4" s="64" t="s">
        <v>22</v>
      </c>
      <c r="L4" s="64" t="s">
        <v>23</v>
      </c>
      <c r="M4" s="61" t="s">
        <v>24</v>
      </c>
      <c r="N4" s="62"/>
      <c r="O4" s="65"/>
      <c r="P4" s="60"/>
      <c r="Q4" s="62"/>
      <c r="R4" s="63" t="s">
        <v>8</v>
      </c>
      <c r="S4" s="61" t="s">
        <v>18</v>
      </c>
      <c r="T4" s="64" t="s">
        <v>19</v>
      </c>
      <c r="U4" s="64" t="s">
        <v>20</v>
      </c>
      <c r="V4" s="64" t="s">
        <v>21</v>
      </c>
      <c r="W4" s="64" t="s">
        <v>22</v>
      </c>
      <c r="X4" s="64" t="s">
        <v>23</v>
      </c>
      <c r="Y4" s="61" t="s">
        <v>24</v>
      </c>
      <c r="Z4" s="60"/>
      <c r="AA4" s="62"/>
      <c r="AB4" s="62"/>
      <c r="AC4" s="60" t="s">
        <v>8</v>
      </c>
      <c r="AD4" s="61" t="s">
        <v>18</v>
      </c>
      <c r="AE4" s="64" t="s">
        <v>19</v>
      </c>
      <c r="AF4" s="64" t="s">
        <v>20</v>
      </c>
      <c r="AG4" s="64" t="s">
        <v>21</v>
      </c>
      <c r="AH4" s="64" t="s">
        <v>22</v>
      </c>
      <c r="AI4" s="64" t="s">
        <v>23</v>
      </c>
      <c r="AJ4" s="61" t="s">
        <v>24</v>
      </c>
      <c r="AK4" s="60"/>
      <c r="AL4" s="63"/>
      <c r="AM4" s="63"/>
      <c r="AN4" s="63"/>
      <c r="AO4" s="63"/>
      <c r="AP4" s="63"/>
      <c r="AQ4" s="63"/>
      <c r="AR4" s="63"/>
      <c r="AS4" s="63"/>
    </row>
    <row r="5" spans="1:45" s="10" customFormat="1" ht="22.5" customHeight="1" x14ac:dyDescent="0.2">
      <c r="A5" s="63"/>
      <c r="B5" s="63"/>
      <c r="C5" s="62"/>
      <c r="D5" s="60"/>
      <c r="E5" s="62"/>
      <c r="F5" s="60"/>
      <c r="G5" s="62"/>
      <c r="H5" s="63"/>
      <c r="I5" s="63"/>
      <c r="J5" s="63"/>
      <c r="K5" s="63"/>
      <c r="L5" s="63"/>
      <c r="M5" s="62"/>
      <c r="N5" s="63"/>
      <c r="O5" s="65"/>
      <c r="P5" s="60"/>
      <c r="Q5" s="63"/>
      <c r="R5" s="62"/>
      <c r="S5" s="62"/>
      <c r="T5" s="63"/>
      <c r="U5" s="63"/>
      <c r="V5" s="63"/>
      <c r="W5" s="63"/>
      <c r="X5" s="63"/>
      <c r="Y5" s="62"/>
      <c r="Z5" s="60"/>
      <c r="AA5" s="63"/>
      <c r="AB5" s="63"/>
      <c r="AC5" s="60"/>
      <c r="AD5" s="62"/>
      <c r="AE5" s="63"/>
      <c r="AF5" s="63"/>
      <c r="AG5" s="63"/>
      <c r="AH5" s="63"/>
      <c r="AI5" s="63"/>
      <c r="AJ5" s="62"/>
      <c r="AK5" s="60"/>
      <c r="AL5" s="63"/>
      <c r="AM5" s="63"/>
      <c r="AN5" s="63"/>
      <c r="AO5" s="63"/>
      <c r="AP5" s="63"/>
      <c r="AQ5" s="63"/>
      <c r="AR5" s="63"/>
      <c r="AS5" s="63"/>
    </row>
    <row r="6" spans="1:45" s="15" customFormat="1" ht="13.5" customHeight="1" x14ac:dyDescent="0.2">
      <c r="A6" s="63"/>
      <c r="B6" s="63"/>
      <c r="C6" s="62"/>
      <c r="D6" s="31" t="s">
        <v>25</v>
      </c>
      <c r="E6" s="31" t="s">
        <v>25</v>
      </c>
      <c r="F6" s="31" t="s">
        <v>25</v>
      </c>
      <c r="G6" s="32" t="s">
        <v>25</v>
      </c>
      <c r="H6" s="32" t="s">
        <v>25</v>
      </c>
      <c r="I6" s="32" t="s">
        <v>25</v>
      </c>
      <c r="J6" s="32" t="s">
        <v>25</v>
      </c>
      <c r="K6" s="32" t="s">
        <v>25</v>
      </c>
      <c r="L6" s="32" t="s">
        <v>25</v>
      </c>
      <c r="M6" s="32" t="s">
        <v>25</v>
      </c>
      <c r="N6" s="33" t="s">
        <v>25</v>
      </c>
      <c r="O6" s="31" t="s">
        <v>25</v>
      </c>
      <c r="P6" s="31" t="s">
        <v>25</v>
      </c>
      <c r="Q6" s="33" t="s">
        <v>25</v>
      </c>
      <c r="R6" s="33" t="s">
        <v>25</v>
      </c>
      <c r="S6" s="32" t="s">
        <v>25</v>
      </c>
      <c r="T6" s="32" t="s">
        <v>25</v>
      </c>
      <c r="U6" s="32" t="s">
        <v>25</v>
      </c>
      <c r="V6" s="32" t="s">
        <v>25</v>
      </c>
      <c r="W6" s="32" t="s">
        <v>25</v>
      </c>
      <c r="X6" s="32" t="s">
        <v>25</v>
      </c>
      <c r="Y6" s="32" t="s">
        <v>25</v>
      </c>
      <c r="Z6" s="31" t="s">
        <v>25</v>
      </c>
      <c r="AA6" s="33" t="s">
        <v>25</v>
      </c>
      <c r="AB6" s="33" t="s">
        <v>25</v>
      </c>
      <c r="AC6" s="31" t="s">
        <v>25</v>
      </c>
      <c r="AD6" s="33" t="s">
        <v>25</v>
      </c>
      <c r="AE6" s="33" t="s">
        <v>25</v>
      </c>
      <c r="AF6" s="33" t="s">
        <v>25</v>
      </c>
      <c r="AG6" s="33" t="s">
        <v>25</v>
      </c>
      <c r="AH6" s="33" t="s">
        <v>25</v>
      </c>
      <c r="AI6" s="33" t="s">
        <v>25</v>
      </c>
      <c r="AJ6" s="33" t="s">
        <v>25</v>
      </c>
      <c r="AK6" s="31" t="s">
        <v>25</v>
      </c>
      <c r="AL6" s="31" t="s">
        <v>25</v>
      </c>
      <c r="AM6" s="33" t="s">
        <v>25</v>
      </c>
      <c r="AN6" s="33" t="s">
        <v>25</v>
      </c>
      <c r="AO6" s="33" t="s">
        <v>25</v>
      </c>
      <c r="AP6" s="33" t="s">
        <v>25</v>
      </c>
      <c r="AQ6" s="33" t="s">
        <v>25</v>
      </c>
      <c r="AR6" s="33" t="s">
        <v>25</v>
      </c>
      <c r="AS6" s="33" t="s">
        <v>25</v>
      </c>
    </row>
    <row r="7" spans="1:45" s="20" customFormat="1" ht="13.5" customHeight="1" x14ac:dyDescent="0.2">
      <c r="A7" s="34" t="str">
        <f>[1]ごみ処理概要!A7</f>
        <v>岐阜県</v>
      </c>
      <c r="B7" s="35" t="str">
        <f>[1]ごみ処理概要!B7</f>
        <v>21000</v>
      </c>
      <c r="C7" s="36" t="s">
        <v>8</v>
      </c>
      <c r="D7" s="37">
        <f t="shared" ref="D7:D49" si="0">SUM(E7,F7,N7,O7)</f>
        <v>629973</v>
      </c>
      <c r="E7" s="37">
        <f t="shared" ref="E7:E49" si="1">+Q7</f>
        <v>517578</v>
      </c>
      <c r="F7" s="37">
        <f t="shared" ref="F7:F49" si="2">SUM(G7:M7)</f>
        <v>78920</v>
      </c>
      <c r="G7" s="37">
        <f>SUM(G$8:G$49)</f>
        <v>24632</v>
      </c>
      <c r="H7" s="37">
        <f>SUM(H$8:H$49)</f>
        <v>1452</v>
      </c>
      <c r="I7" s="37">
        <f>SUM(I$8:I$49)</f>
        <v>0</v>
      </c>
      <c r="J7" s="37">
        <f>SUM(J$8:J$49)</f>
        <v>0</v>
      </c>
      <c r="K7" s="37">
        <f>SUM(K$8:K$49)</f>
        <v>16595</v>
      </c>
      <c r="L7" s="37">
        <f>SUM(L$8:L$49)</f>
        <v>34745</v>
      </c>
      <c r="M7" s="37">
        <f>SUM(M$8:M$49)</f>
        <v>1496</v>
      </c>
      <c r="N7" s="37">
        <f t="shared" ref="N7:N49" si="3">+AA7</f>
        <v>10904</v>
      </c>
      <c r="O7" s="37">
        <f>+[1]資源化量内訳!Y7</f>
        <v>22571</v>
      </c>
      <c r="P7" s="37">
        <f t="shared" ref="P7:P49" si="4">+SUM(Q7,R7)</f>
        <v>539345</v>
      </c>
      <c r="Q7" s="37">
        <f>SUM(Q$8:Q$49)</f>
        <v>517578</v>
      </c>
      <c r="R7" s="37">
        <f t="shared" ref="R7:R49" si="5">+SUM(S7,T7,U7,V7,W7,X7,Y7)</f>
        <v>21767</v>
      </c>
      <c r="S7" s="37">
        <f>SUM(S$8:S$49)</f>
        <v>18108</v>
      </c>
      <c r="T7" s="37">
        <f>SUM(T$8:T$49)</f>
        <v>0</v>
      </c>
      <c r="U7" s="37">
        <f>SUM(U$8:U$49)</f>
        <v>0</v>
      </c>
      <c r="V7" s="37">
        <f>SUM(V$8:V$49)</f>
        <v>0</v>
      </c>
      <c r="W7" s="37">
        <f>SUM(W$8:W$49)</f>
        <v>1</v>
      </c>
      <c r="X7" s="37">
        <f>SUM(X$8:X$49)</f>
        <v>2999</v>
      </c>
      <c r="Y7" s="37">
        <f>SUM(Y$8:Y$49)</f>
        <v>659</v>
      </c>
      <c r="Z7" s="37">
        <f t="shared" ref="Z7:Z49" si="6">SUM(AA7:AC7)</f>
        <v>56097</v>
      </c>
      <c r="AA7" s="37">
        <f>SUM(AA$8:AA$49)</f>
        <v>10904</v>
      </c>
      <c r="AB7" s="37">
        <f>SUM(AB$8:AB$49)</f>
        <v>40908</v>
      </c>
      <c r="AC7" s="37">
        <f t="shared" ref="AC7:AC49" si="7">SUM(AD7:AJ7)</f>
        <v>4285</v>
      </c>
      <c r="AD7" s="37">
        <f>SUM(AD$8:AD$49)</f>
        <v>906</v>
      </c>
      <c r="AE7" s="37">
        <f>SUM(AE$8:AE$49)</f>
        <v>0</v>
      </c>
      <c r="AF7" s="37">
        <f>SUM(AF$8:AF$49)</f>
        <v>0</v>
      </c>
      <c r="AG7" s="37">
        <f>SUM(AG$8:AG$49)</f>
        <v>0</v>
      </c>
      <c r="AH7" s="37">
        <f>SUM(AH$8:AH$49)</f>
        <v>128</v>
      </c>
      <c r="AI7" s="37">
        <f>SUM(AI$8:AI$49)</f>
        <v>2751</v>
      </c>
      <c r="AJ7" s="37">
        <f>SUM(AJ$8:AJ$49)</f>
        <v>500</v>
      </c>
      <c r="AK7" s="37">
        <f t="shared" ref="AK7:AK49" si="8">SUM(AL7:AS7)</f>
        <v>0</v>
      </c>
      <c r="AL7" s="37">
        <f>SUM(AL$8:AL$49)</f>
        <v>0</v>
      </c>
      <c r="AM7" s="37">
        <f>SUM(AM$8:AM$49)</f>
        <v>0</v>
      </c>
      <c r="AN7" s="37">
        <f>SUM(AN$8:AN$49)</f>
        <v>0</v>
      </c>
      <c r="AO7" s="37">
        <f>SUM(AO$8:AO$49)</f>
        <v>0</v>
      </c>
      <c r="AP7" s="37">
        <f>SUM(AP$8:AP$49)</f>
        <v>0</v>
      </c>
      <c r="AQ7" s="37">
        <f>SUM(AQ$8:AQ$49)</f>
        <v>0</v>
      </c>
      <c r="AR7" s="37">
        <f>SUM(AR$8:AR$49)</f>
        <v>0</v>
      </c>
      <c r="AS7" s="37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136905</v>
      </c>
      <c r="E8" s="23">
        <f t="shared" si="1"/>
        <v>120243</v>
      </c>
      <c r="F8" s="23">
        <f t="shared" si="2"/>
        <v>11795</v>
      </c>
      <c r="G8" s="23">
        <v>6099</v>
      </c>
      <c r="H8" s="23">
        <v>0</v>
      </c>
      <c r="I8" s="23">
        <v>0</v>
      </c>
      <c r="J8" s="23">
        <v>0</v>
      </c>
      <c r="K8" s="23">
        <v>0</v>
      </c>
      <c r="L8" s="23">
        <v>5696</v>
      </c>
      <c r="M8" s="23">
        <v>0</v>
      </c>
      <c r="N8" s="23">
        <f t="shared" si="3"/>
        <v>0</v>
      </c>
      <c r="O8" s="23">
        <f>+[1]資源化量内訳!Y8</f>
        <v>4867</v>
      </c>
      <c r="P8" s="23">
        <f t="shared" si="4"/>
        <v>126082</v>
      </c>
      <c r="Q8" s="23">
        <v>120243</v>
      </c>
      <c r="R8" s="23">
        <f t="shared" si="5"/>
        <v>5839</v>
      </c>
      <c r="S8" s="23">
        <v>5003</v>
      </c>
      <c r="T8" s="23">
        <v>0</v>
      </c>
      <c r="U8" s="23">
        <v>0</v>
      </c>
      <c r="V8" s="23">
        <v>0</v>
      </c>
      <c r="W8" s="23">
        <v>0</v>
      </c>
      <c r="X8" s="23">
        <v>836</v>
      </c>
      <c r="Y8" s="23">
        <v>0</v>
      </c>
      <c r="Z8" s="23">
        <f t="shared" si="6"/>
        <v>14652</v>
      </c>
      <c r="AA8" s="23">
        <v>0</v>
      </c>
      <c r="AB8" s="23">
        <v>14652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50129</v>
      </c>
      <c r="E9" s="23">
        <f t="shared" si="1"/>
        <v>43843</v>
      </c>
      <c r="F9" s="23">
        <f t="shared" si="2"/>
        <v>2783</v>
      </c>
      <c r="G9" s="23">
        <v>2251</v>
      </c>
      <c r="H9" s="23">
        <v>15</v>
      </c>
      <c r="I9" s="23">
        <v>0</v>
      </c>
      <c r="J9" s="23">
        <v>0</v>
      </c>
      <c r="K9" s="23">
        <v>16</v>
      </c>
      <c r="L9" s="23">
        <v>501</v>
      </c>
      <c r="M9" s="23">
        <v>0</v>
      </c>
      <c r="N9" s="23">
        <f t="shared" si="3"/>
        <v>1731</v>
      </c>
      <c r="O9" s="23">
        <f>+[1]資源化量内訳!Y9</f>
        <v>1772</v>
      </c>
      <c r="P9" s="23">
        <f t="shared" si="4"/>
        <v>45548</v>
      </c>
      <c r="Q9" s="23">
        <v>43843</v>
      </c>
      <c r="R9" s="23">
        <f t="shared" si="5"/>
        <v>1705</v>
      </c>
      <c r="S9" s="23">
        <v>1678</v>
      </c>
      <c r="T9" s="23">
        <v>0</v>
      </c>
      <c r="U9" s="23">
        <v>0</v>
      </c>
      <c r="V9" s="23">
        <v>0</v>
      </c>
      <c r="W9" s="23">
        <v>0</v>
      </c>
      <c r="X9" s="23">
        <v>27</v>
      </c>
      <c r="Y9" s="23">
        <v>0</v>
      </c>
      <c r="Z9" s="23">
        <f t="shared" si="6"/>
        <v>2326</v>
      </c>
      <c r="AA9" s="23">
        <v>1731</v>
      </c>
      <c r="AB9" s="23">
        <v>490</v>
      </c>
      <c r="AC9" s="23">
        <f t="shared" si="7"/>
        <v>105</v>
      </c>
      <c r="AD9" s="23">
        <v>105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31058</v>
      </c>
      <c r="E10" s="23">
        <f t="shared" si="1"/>
        <v>23013</v>
      </c>
      <c r="F10" s="23">
        <f t="shared" si="2"/>
        <v>6756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6756</v>
      </c>
      <c r="M10" s="23">
        <v>0</v>
      </c>
      <c r="N10" s="23">
        <f t="shared" si="3"/>
        <v>0</v>
      </c>
      <c r="O10" s="23">
        <f>+[1]資源化量内訳!Y10</f>
        <v>1289</v>
      </c>
      <c r="P10" s="23">
        <f t="shared" si="4"/>
        <v>24247</v>
      </c>
      <c r="Q10" s="23">
        <v>23013</v>
      </c>
      <c r="R10" s="23">
        <f t="shared" si="5"/>
        <v>1234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1234</v>
      </c>
      <c r="Y10" s="23">
        <v>0</v>
      </c>
      <c r="Z10" s="23">
        <f t="shared" si="6"/>
        <v>4335</v>
      </c>
      <c r="AA10" s="23">
        <v>0</v>
      </c>
      <c r="AB10" s="23">
        <v>2125</v>
      </c>
      <c r="AC10" s="23">
        <f t="shared" si="7"/>
        <v>2210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2210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36943</v>
      </c>
      <c r="E11" s="23">
        <f t="shared" si="1"/>
        <v>31613</v>
      </c>
      <c r="F11" s="23">
        <f t="shared" si="2"/>
        <v>1577</v>
      </c>
      <c r="G11" s="23">
        <v>0</v>
      </c>
      <c r="H11" s="23">
        <v>138</v>
      </c>
      <c r="I11" s="23">
        <v>0</v>
      </c>
      <c r="J11" s="23">
        <v>0</v>
      </c>
      <c r="K11" s="23">
        <v>40</v>
      </c>
      <c r="L11" s="23">
        <v>1399</v>
      </c>
      <c r="M11" s="23">
        <v>0</v>
      </c>
      <c r="N11" s="23">
        <f t="shared" si="3"/>
        <v>1762</v>
      </c>
      <c r="O11" s="23">
        <f>+[1]資源化量内訳!Y11</f>
        <v>1991</v>
      </c>
      <c r="P11" s="23">
        <f t="shared" si="4"/>
        <v>31613</v>
      </c>
      <c r="Q11" s="23">
        <v>31613</v>
      </c>
      <c r="R11" s="23">
        <f t="shared" si="5"/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f t="shared" si="6"/>
        <v>4510</v>
      </c>
      <c r="AA11" s="23">
        <v>1762</v>
      </c>
      <c r="AB11" s="23">
        <v>2748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28932</v>
      </c>
      <c r="E12" s="23">
        <f t="shared" si="1"/>
        <v>24068</v>
      </c>
      <c r="F12" s="23">
        <f t="shared" si="2"/>
        <v>4864</v>
      </c>
      <c r="G12" s="23">
        <v>3930</v>
      </c>
      <c r="H12" s="23">
        <v>0</v>
      </c>
      <c r="I12" s="23">
        <v>0</v>
      </c>
      <c r="J12" s="23">
        <v>0</v>
      </c>
      <c r="K12" s="23">
        <v>0</v>
      </c>
      <c r="L12" s="23">
        <v>934</v>
      </c>
      <c r="M12" s="23">
        <v>0</v>
      </c>
      <c r="N12" s="23">
        <f t="shared" si="3"/>
        <v>0</v>
      </c>
      <c r="O12" s="23">
        <f>+[1]資源化量内訳!Y12</f>
        <v>0</v>
      </c>
      <c r="P12" s="23">
        <f t="shared" si="4"/>
        <v>27353</v>
      </c>
      <c r="Q12" s="23">
        <v>24068</v>
      </c>
      <c r="R12" s="23">
        <f t="shared" si="5"/>
        <v>3285</v>
      </c>
      <c r="S12" s="23">
        <v>3238</v>
      </c>
      <c r="T12" s="23">
        <v>0</v>
      </c>
      <c r="U12" s="23">
        <v>0</v>
      </c>
      <c r="V12" s="23">
        <v>0</v>
      </c>
      <c r="W12" s="23">
        <v>0</v>
      </c>
      <c r="X12" s="23">
        <v>47</v>
      </c>
      <c r="Y12" s="23">
        <v>0</v>
      </c>
      <c r="Z12" s="23">
        <f t="shared" si="6"/>
        <v>1023</v>
      </c>
      <c r="AA12" s="23">
        <v>0</v>
      </c>
      <c r="AB12" s="23">
        <v>1023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26085</v>
      </c>
      <c r="E13" s="23">
        <f t="shared" si="1"/>
        <v>22009</v>
      </c>
      <c r="F13" s="23">
        <f t="shared" si="2"/>
        <v>4076</v>
      </c>
      <c r="G13" s="23">
        <v>3084</v>
      </c>
      <c r="H13" s="23">
        <v>0</v>
      </c>
      <c r="I13" s="23">
        <v>0</v>
      </c>
      <c r="J13" s="23">
        <v>0</v>
      </c>
      <c r="K13" s="23">
        <v>0</v>
      </c>
      <c r="L13" s="23">
        <v>992</v>
      </c>
      <c r="M13" s="23">
        <v>0</v>
      </c>
      <c r="N13" s="23">
        <f t="shared" si="3"/>
        <v>0</v>
      </c>
      <c r="O13" s="23">
        <f>+[1]資源化量内訳!Y13</f>
        <v>0</v>
      </c>
      <c r="P13" s="23">
        <f t="shared" si="4"/>
        <v>24602</v>
      </c>
      <c r="Q13" s="23">
        <v>22009</v>
      </c>
      <c r="R13" s="23">
        <f t="shared" si="5"/>
        <v>2593</v>
      </c>
      <c r="S13" s="23">
        <v>2593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2280</v>
      </c>
      <c r="AA13" s="23">
        <v>0</v>
      </c>
      <c r="AB13" s="23">
        <v>2280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7081</v>
      </c>
      <c r="E14" s="23">
        <f t="shared" si="1"/>
        <v>6084</v>
      </c>
      <c r="F14" s="23">
        <f t="shared" si="2"/>
        <v>997</v>
      </c>
      <c r="G14" s="23">
        <v>759</v>
      </c>
      <c r="H14" s="23">
        <v>0</v>
      </c>
      <c r="I14" s="23">
        <v>0</v>
      </c>
      <c r="J14" s="23">
        <v>0</v>
      </c>
      <c r="K14" s="23">
        <v>0</v>
      </c>
      <c r="L14" s="23">
        <v>238</v>
      </c>
      <c r="M14" s="23">
        <v>0</v>
      </c>
      <c r="N14" s="23">
        <f t="shared" si="3"/>
        <v>0</v>
      </c>
      <c r="O14" s="23">
        <f>+[1]資源化量内訳!Y14</f>
        <v>0</v>
      </c>
      <c r="P14" s="23">
        <f t="shared" si="4"/>
        <v>6721</v>
      </c>
      <c r="Q14" s="23">
        <v>6084</v>
      </c>
      <c r="R14" s="23">
        <f t="shared" si="5"/>
        <v>637</v>
      </c>
      <c r="S14" s="23">
        <v>625</v>
      </c>
      <c r="T14" s="23">
        <v>0</v>
      </c>
      <c r="U14" s="23">
        <v>0</v>
      </c>
      <c r="V14" s="23">
        <v>0</v>
      </c>
      <c r="W14" s="23">
        <v>0</v>
      </c>
      <c r="X14" s="23">
        <v>12</v>
      </c>
      <c r="Y14" s="23">
        <v>0</v>
      </c>
      <c r="Z14" s="23">
        <f t="shared" si="6"/>
        <v>231</v>
      </c>
      <c r="AA14" s="23">
        <v>0</v>
      </c>
      <c r="AB14" s="23">
        <v>231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13318</v>
      </c>
      <c r="E15" s="23">
        <f t="shared" si="1"/>
        <v>10667</v>
      </c>
      <c r="F15" s="23">
        <f t="shared" si="2"/>
        <v>420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420</v>
      </c>
      <c r="M15" s="23">
        <v>0</v>
      </c>
      <c r="N15" s="23">
        <f t="shared" si="3"/>
        <v>1375</v>
      </c>
      <c r="O15" s="23">
        <f>+[1]資源化量内訳!Y15</f>
        <v>856</v>
      </c>
      <c r="P15" s="23">
        <f t="shared" si="4"/>
        <v>10667</v>
      </c>
      <c r="Q15" s="23">
        <v>10667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2450</v>
      </c>
      <c r="AA15" s="23">
        <v>1375</v>
      </c>
      <c r="AB15" s="23">
        <v>1075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18530</v>
      </c>
      <c r="E16" s="23">
        <f t="shared" si="1"/>
        <v>15157</v>
      </c>
      <c r="F16" s="23">
        <f t="shared" si="2"/>
        <v>2280</v>
      </c>
      <c r="G16" s="23">
        <v>0</v>
      </c>
      <c r="H16" s="23">
        <v>0</v>
      </c>
      <c r="I16" s="23">
        <v>0</v>
      </c>
      <c r="J16" s="23">
        <v>0</v>
      </c>
      <c r="K16" s="23">
        <v>408</v>
      </c>
      <c r="L16" s="23">
        <v>1872</v>
      </c>
      <c r="M16" s="23">
        <v>0</v>
      </c>
      <c r="N16" s="23">
        <f t="shared" si="3"/>
        <v>0</v>
      </c>
      <c r="O16" s="23">
        <f>+[1]資源化量内訳!Y16</f>
        <v>1093</v>
      </c>
      <c r="P16" s="23">
        <f t="shared" si="4"/>
        <v>15157</v>
      </c>
      <c r="Q16" s="23">
        <v>15157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1357</v>
      </c>
      <c r="AA16" s="23">
        <v>0</v>
      </c>
      <c r="AB16" s="23">
        <v>1357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14002</v>
      </c>
      <c r="E17" s="23">
        <f t="shared" si="1"/>
        <v>0</v>
      </c>
      <c r="F17" s="23">
        <f t="shared" si="2"/>
        <v>13823</v>
      </c>
      <c r="G17" s="23">
        <v>0</v>
      </c>
      <c r="H17" s="23">
        <v>0</v>
      </c>
      <c r="I17" s="23">
        <v>0</v>
      </c>
      <c r="J17" s="23">
        <v>0</v>
      </c>
      <c r="K17" s="23">
        <v>11962</v>
      </c>
      <c r="L17" s="23">
        <v>1861</v>
      </c>
      <c r="M17" s="23">
        <v>0</v>
      </c>
      <c r="N17" s="23">
        <f t="shared" si="3"/>
        <v>179</v>
      </c>
      <c r="O17" s="23">
        <f>+[1]資源化量内訳!Y17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842</v>
      </c>
      <c r="AA17" s="23">
        <v>179</v>
      </c>
      <c r="AB17" s="23">
        <v>0</v>
      </c>
      <c r="AC17" s="23">
        <f t="shared" si="7"/>
        <v>663</v>
      </c>
      <c r="AD17" s="23">
        <v>0</v>
      </c>
      <c r="AE17" s="23">
        <v>0</v>
      </c>
      <c r="AF17" s="23">
        <v>0</v>
      </c>
      <c r="AG17" s="23">
        <v>0</v>
      </c>
      <c r="AH17" s="23">
        <v>128</v>
      </c>
      <c r="AI17" s="23">
        <v>535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15048</v>
      </c>
      <c r="E18" s="23">
        <f t="shared" si="1"/>
        <v>13912</v>
      </c>
      <c r="F18" s="23">
        <f t="shared" si="2"/>
        <v>823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823</v>
      </c>
      <c r="M18" s="23">
        <v>0</v>
      </c>
      <c r="N18" s="23">
        <f t="shared" si="3"/>
        <v>313</v>
      </c>
      <c r="O18" s="23">
        <f>+[1]資源化量内訳!Y18</f>
        <v>0</v>
      </c>
      <c r="P18" s="23">
        <f t="shared" si="4"/>
        <v>14054</v>
      </c>
      <c r="Q18" s="23">
        <v>13912</v>
      </c>
      <c r="R18" s="23">
        <f t="shared" si="5"/>
        <v>142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142</v>
      </c>
      <c r="Y18" s="23">
        <v>0</v>
      </c>
      <c r="Z18" s="23">
        <f t="shared" si="6"/>
        <v>1837</v>
      </c>
      <c r="AA18" s="23">
        <v>313</v>
      </c>
      <c r="AB18" s="23">
        <v>1524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19613</v>
      </c>
      <c r="E19" s="23">
        <f t="shared" si="1"/>
        <v>16777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1075</v>
      </c>
      <c r="O19" s="23">
        <f>+[1]資源化量内訳!Y19</f>
        <v>1761</v>
      </c>
      <c r="P19" s="23">
        <f t="shared" si="4"/>
        <v>16777</v>
      </c>
      <c r="Q19" s="23">
        <v>16777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3543</v>
      </c>
      <c r="AA19" s="23">
        <v>1075</v>
      </c>
      <c r="AB19" s="23">
        <v>2468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48763</v>
      </c>
      <c r="E20" s="23">
        <f t="shared" si="1"/>
        <v>38424</v>
      </c>
      <c r="F20" s="23">
        <f t="shared" si="2"/>
        <v>8446</v>
      </c>
      <c r="G20" s="23">
        <v>3167</v>
      </c>
      <c r="H20" s="23">
        <v>0</v>
      </c>
      <c r="I20" s="23">
        <v>0</v>
      </c>
      <c r="J20" s="23">
        <v>0</v>
      </c>
      <c r="K20" s="23">
        <v>3880</v>
      </c>
      <c r="L20" s="23">
        <v>1399</v>
      </c>
      <c r="M20" s="23">
        <v>0</v>
      </c>
      <c r="N20" s="23">
        <f t="shared" si="3"/>
        <v>90</v>
      </c>
      <c r="O20" s="23">
        <f>+[1]資源化量内訳!Y20</f>
        <v>1803</v>
      </c>
      <c r="P20" s="23">
        <f t="shared" si="4"/>
        <v>40547</v>
      </c>
      <c r="Q20" s="23">
        <v>38424</v>
      </c>
      <c r="R20" s="23">
        <f t="shared" si="5"/>
        <v>2123</v>
      </c>
      <c r="S20" s="23">
        <v>2123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490</v>
      </c>
      <c r="AA20" s="23">
        <v>90</v>
      </c>
      <c r="AB20" s="23">
        <v>400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26060</v>
      </c>
      <c r="E21" s="23">
        <f t="shared" si="1"/>
        <v>23839</v>
      </c>
      <c r="F21" s="23">
        <f t="shared" si="2"/>
        <v>1453</v>
      </c>
      <c r="G21" s="23">
        <v>0</v>
      </c>
      <c r="H21" s="23">
        <v>10</v>
      </c>
      <c r="I21" s="23">
        <v>0</v>
      </c>
      <c r="J21" s="23">
        <v>0</v>
      </c>
      <c r="K21" s="23">
        <v>0</v>
      </c>
      <c r="L21" s="23">
        <v>1443</v>
      </c>
      <c r="M21" s="23">
        <v>0</v>
      </c>
      <c r="N21" s="23">
        <f t="shared" si="3"/>
        <v>338</v>
      </c>
      <c r="O21" s="23">
        <f>+[1]資源化量内訳!Y21</f>
        <v>430</v>
      </c>
      <c r="P21" s="23">
        <f t="shared" si="4"/>
        <v>24173</v>
      </c>
      <c r="Q21" s="23">
        <v>23839</v>
      </c>
      <c r="R21" s="23">
        <f t="shared" si="5"/>
        <v>334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334</v>
      </c>
      <c r="Y21" s="23">
        <v>0</v>
      </c>
      <c r="Z21" s="23">
        <f t="shared" si="6"/>
        <v>2369</v>
      </c>
      <c r="AA21" s="23">
        <v>338</v>
      </c>
      <c r="AB21" s="23">
        <v>2031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6340</v>
      </c>
      <c r="E22" s="23">
        <f t="shared" si="1"/>
        <v>5529</v>
      </c>
      <c r="F22" s="23">
        <f t="shared" si="2"/>
        <v>405</v>
      </c>
      <c r="G22" s="23">
        <v>405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+[1]資源化量内訳!Y22</f>
        <v>406</v>
      </c>
      <c r="P22" s="23">
        <f t="shared" si="4"/>
        <v>5780</v>
      </c>
      <c r="Q22" s="23">
        <v>5529</v>
      </c>
      <c r="R22" s="23">
        <f t="shared" si="5"/>
        <v>251</v>
      </c>
      <c r="S22" s="23">
        <v>251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701</v>
      </c>
      <c r="AA22" s="23">
        <v>0</v>
      </c>
      <c r="AB22" s="23">
        <v>618</v>
      </c>
      <c r="AC22" s="23">
        <f t="shared" si="7"/>
        <v>83</v>
      </c>
      <c r="AD22" s="23">
        <v>83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13573</v>
      </c>
      <c r="E23" s="23">
        <f t="shared" si="1"/>
        <v>12303</v>
      </c>
      <c r="F23" s="23">
        <f t="shared" si="2"/>
        <v>692</v>
      </c>
      <c r="G23" s="23">
        <v>604</v>
      </c>
      <c r="H23" s="23">
        <v>0</v>
      </c>
      <c r="I23" s="23">
        <v>0</v>
      </c>
      <c r="J23" s="23">
        <v>0</v>
      </c>
      <c r="K23" s="23">
        <v>0</v>
      </c>
      <c r="L23" s="23">
        <v>88</v>
      </c>
      <c r="M23" s="23">
        <v>0</v>
      </c>
      <c r="N23" s="23">
        <f t="shared" si="3"/>
        <v>0</v>
      </c>
      <c r="O23" s="23">
        <f>+[1]資源化量内訳!Y23</f>
        <v>578</v>
      </c>
      <c r="P23" s="23">
        <f t="shared" si="4"/>
        <v>12303</v>
      </c>
      <c r="Q23" s="23">
        <v>12303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454</v>
      </c>
      <c r="AA23" s="23">
        <v>0</v>
      </c>
      <c r="AB23" s="23">
        <v>420</v>
      </c>
      <c r="AC23" s="23">
        <f t="shared" si="7"/>
        <v>34</v>
      </c>
      <c r="AD23" s="23">
        <v>34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6906</v>
      </c>
      <c r="E24" s="23">
        <f t="shared" si="1"/>
        <v>5835</v>
      </c>
      <c r="F24" s="23">
        <f t="shared" si="2"/>
        <v>958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958</v>
      </c>
      <c r="M24" s="23">
        <v>0</v>
      </c>
      <c r="N24" s="23">
        <f t="shared" si="3"/>
        <v>113</v>
      </c>
      <c r="O24" s="23">
        <f>+[1]資源化量内訳!Y24</f>
        <v>0</v>
      </c>
      <c r="P24" s="23">
        <f t="shared" si="4"/>
        <v>5835</v>
      </c>
      <c r="Q24" s="23">
        <v>5835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512</v>
      </c>
      <c r="AA24" s="23">
        <v>113</v>
      </c>
      <c r="AB24" s="23">
        <v>399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9630</v>
      </c>
      <c r="E25" s="23">
        <f t="shared" si="1"/>
        <v>8087</v>
      </c>
      <c r="F25" s="23">
        <f t="shared" si="2"/>
        <v>741</v>
      </c>
      <c r="G25" s="23">
        <v>243</v>
      </c>
      <c r="H25" s="23">
        <v>0</v>
      </c>
      <c r="I25" s="23">
        <v>0</v>
      </c>
      <c r="J25" s="23">
        <v>0</v>
      </c>
      <c r="K25" s="23">
        <v>51</v>
      </c>
      <c r="L25" s="23">
        <v>447</v>
      </c>
      <c r="M25" s="23">
        <v>0</v>
      </c>
      <c r="N25" s="23">
        <f t="shared" si="3"/>
        <v>0</v>
      </c>
      <c r="O25" s="23">
        <f>+[1]資源化量内訳!Y25</f>
        <v>802</v>
      </c>
      <c r="P25" s="23">
        <f t="shared" si="4"/>
        <v>8087</v>
      </c>
      <c r="Q25" s="23">
        <v>8087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279</v>
      </c>
      <c r="AA25" s="23">
        <v>0</v>
      </c>
      <c r="AB25" s="23">
        <v>279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12514</v>
      </c>
      <c r="E26" s="23">
        <f t="shared" si="1"/>
        <v>9798</v>
      </c>
      <c r="F26" s="23">
        <f t="shared" si="2"/>
        <v>2087</v>
      </c>
      <c r="G26" s="23">
        <v>0</v>
      </c>
      <c r="H26" s="23">
        <v>54</v>
      </c>
      <c r="I26" s="23">
        <v>0</v>
      </c>
      <c r="J26" s="23">
        <v>0</v>
      </c>
      <c r="K26" s="23">
        <v>0</v>
      </c>
      <c r="L26" s="23">
        <v>2033</v>
      </c>
      <c r="M26" s="23">
        <v>0</v>
      </c>
      <c r="N26" s="23">
        <f t="shared" si="3"/>
        <v>534</v>
      </c>
      <c r="O26" s="23">
        <f>+[1]資源化量内訳!Y26</f>
        <v>95</v>
      </c>
      <c r="P26" s="23">
        <f t="shared" si="4"/>
        <v>9934</v>
      </c>
      <c r="Q26" s="23">
        <v>9798</v>
      </c>
      <c r="R26" s="23">
        <f t="shared" si="5"/>
        <v>136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136</v>
      </c>
      <c r="Y26" s="23">
        <v>0</v>
      </c>
      <c r="Z26" s="23">
        <f t="shared" si="6"/>
        <v>1217</v>
      </c>
      <c r="AA26" s="23">
        <v>534</v>
      </c>
      <c r="AB26" s="23">
        <v>677</v>
      </c>
      <c r="AC26" s="23">
        <f t="shared" si="7"/>
        <v>6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6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10049</v>
      </c>
      <c r="E27" s="23">
        <f t="shared" si="1"/>
        <v>8950</v>
      </c>
      <c r="F27" s="23">
        <f t="shared" si="2"/>
        <v>716</v>
      </c>
      <c r="G27" s="23">
        <v>205</v>
      </c>
      <c r="H27" s="23">
        <v>0</v>
      </c>
      <c r="I27" s="23">
        <v>0</v>
      </c>
      <c r="J27" s="23">
        <v>0</v>
      </c>
      <c r="K27" s="23">
        <v>0</v>
      </c>
      <c r="L27" s="23">
        <v>511</v>
      </c>
      <c r="M27" s="23">
        <v>0</v>
      </c>
      <c r="N27" s="23">
        <f t="shared" si="3"/>
        <v>233</v>
      </c>
      <c r="O27" s="23">
        <f>+[1]資源化量内訳!Y27</f>
        <v>150</v>
      </c>
      <c r="P27" s="23">
        <f t="shared" si="4"/>
        <v>9175</v>
      </c>
      <c r="Q27" s="23">
        <v>8950</v>
      </c>
      <c r="R27" s="23">
        <f t="shared" si="5"/>
        <v>225</v>
      </c>
      <c r="S27" s="23">
        <v>205</v>
      </c>
      <c r="T27" s="23">
        <v>0</v>
      </c>
      <c r="U27" s="23">
        <v>0</v>
      </c>
      <c r="V27" s="23">
        <v>0</v>
      </c>
      <c r="W27" s="23">
        <v>0</v>
      </c>
      <c r="X27" s="23">
        <v>20</v>
      </c>
      <c r="Y27" s="23">
        <v>0</v>
      </c>
      <c r="Z27" s="23">
        <f t="shared" si="6"/>
        <v>994</v>
      </c>
      <c r="AA27" s="23">
        <v>233</v>
      </c>
      <c r="AB27" s="23">
        <v>761</v>
      </c>
      <c r="AC27" s="23">
        <f t="shared" si="7"/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8979</v>
      </c>
      <c r="E28" s="23">
        <f t="shared" si="1"/>
        <v>6472</v>
      </c>
      <c r="F28" s="23">
        <f t="shared" si="2"/>
        <v>1974</v>
      </c>
      <c r="G28" s="23">
        <v>580</v>
      </c>
      <c r="H28" s="23">
        <v>64</v>
      </c>
      <c r="I28" s="23">
        <v>0</v>
      </c>
      <c r="J28" s="23">
        <v>0</v>
      </c>
      <c r="K28" s="23">
        <v>0</v>
      </c>
      <c r="L28" s="23">
        <v>671</v>
      </c>
      <c r="M28" s="23">
        <v>659</v>
      </c>
      <c r="N28" s="23">
        <f t="shared" si="3"/>
        <v>533</v>
      </c>
      <c r="O28" s="23">
        <f>+[1]資源化量内訳!Y28</f>
        <v>0</v>
      </c>
      <c r="P28" s="23">
        <f t="shared" si="4"/>
        <v>7565</v>
      </c>
      <c r="Q28" s="23">
        <v>6472</v>
      </c>
      <c r="R28" s="23">
        <f t="shared" si="5"/>
        <v>1093</v>
      </c>
      <c r="S28" s="23">
        <v>434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659</v>
      </c>
      <c r="Z28" s="23">
        <f t="shared" si="6"/>
        <v>1065</v>
      </c>
      <c r="AA28" s="23">
        <v>533</v>
      </c>
      <c r="AB28" s="23">
        <v>495</v>
      </c>
      <c r="AC28" s="23">
        <f t="shared" si="7"/>
        <v>37</v>
      </c>
      <c r="AD28" s="23">
        <v>37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11372</v>
      </c>
      <c r="E29" s="23">
        <f t="shared" si="1"/>
        <v>8009</v>
      </c>
      <c r="F29" s="23">
        <f t="shared" si="2"/>
        <v>2206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1935</v>
      </c>
      <c r="M29" s="23">
        <v>271</v>
      </c>
      <c r="N29" s="23">
        <f t="shared" si="3"/>
        <v>0</v>
      </c>
      <c r="O29" s="23">
        <f>+[1]資源化量内訳!Y29</f>
        <v>1157</v>
      </c>
      <c r="P29" s="23">
        <f t="shared" si="4"/>
        <v>8009</v>
      </c>
      <c r="Q29" s="23">
        <v>8009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756</v>
      </c>
      <c r="AA29" s="23">
        <v>0</v>
      </c>
      <c r="AB29" s="23">
        <v>742</v>
      </c>
      <c r="AC29" s="23">
        <f t="shared" si="7"/>
        <v>14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14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9211</v>
      </c>
      <c r="E30" s="23">
        <f t="shared" si="1"/>
        <v>7216</v>
      </c>
      <c r="F30" s="23">
        <f t="shared" si="2"/>
        <v>1736</v>
      </c>
      <c r="G30" s="23">
        <v>13</v>
      </c>
      <c r="H30" s="23">
        <v>1095</v>
      </c>
      <c r="I30" s="23">
        <v>0</v>
      </c>
      <c r="J30" s="23">
        <v>0</v>
      </c>
      <c r="K30" s="23">
        <v>0</v>
      </c>
      <c r="L30" s="23">
        <v>395</v>
      </c>
      <c r="M30" s="23">
        <v>233</v>
      </c>
      <c r="N30" s="23">
        <f t="shared" si="3"/>
        <v>0</v>
      </c>
      <c r="O30" s="23">
        <f>+[1]資源化量内訳!Y30</f>
        <v>259</v>
      </c>
      <c r="P30" s="23">
        <f t="shared" si="4"/>
        <v>7216</v>
      </c>
      <c r="Q30" s="23">
        <v>7216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912</v>
      </c>
      <c r="AA30" s="23">
        <v>0</v>
      </c>
      <c r="AB30" s="23">
        <v>679</v>
      </c>
      <c r="AC30" s="23">
        <f t="shared" si="7"/>
        <v>233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233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8818</v>
      </c>
      <c r="E31" s="23">
        <f t="shared" si="1"/>
        <v>6653</v>
      </c>
      <c r="F31" s="23">
        <f t="shared" si="2"/>
        <v>743</v>
      </c>
      <c r="G31" s="23">
        <v>696</v>
      </c>
      <c r="H31" s="23">
        <v>0</v>
      </c>
      <c r="I31" s="23">
        <v>0</v>
      </c>
      <c r="J31" s="23">
        <v>0</v>
      </c>
      <c r="K31" s="23">
        <v>0</v>
      </c>
      <c r="L31" s="23">
        <v>47</v>
      </c>
      <c r="M31" s="23">
        <v>0</v>
      </c>
      <c r="N31" s="23">
        <f t="shared" si="3"/>
        <v>1156</v>
      </c>
      <c r="O31" s="23">
        <f>+[1]資源化量内訳!Y31</f>
        <v>266</v>
      </c>
      <c r="P31" s="23">
        <f t="shared" si="4"/>
        <v>7135</v>
      </c>
      <c r="Q31" s="23">
        <v>6653</v>
      </c>
      <c r="R31" s="23">
        <f t="shared" si="5"/>
        <v>482</v>
      </c>
      <c r="S31" s="23">
        <v>482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1713</v>
      </c>
      <c r="AA31" s="23">
        <v>1156</v>
      </c>
      <c r="AB31" s="23">
        <v>527</v>
      </c>
      <c r="AC31" s="23">
        <f t="shared" si="7"/>
        <v>30</v>
      </c>
      <c r="AD31" s="23">
        <v>30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8021</v>
      </c>
      <c r="E32" s="23">
        <f t="shared" si="1"/>
        <v>6691</v>
      </c>
      <c r="F32" s="23">
        <f t="shared" si="2"/>
        <v>1041</v>
      </c>
      <c r="G32" s="23">
        <v>715</v>
      </c>
      <c r="H32" s="23">
        <v>31</v>
      </c>
      <c r="I32" s="23">
        <v>0</v>
      </c>
      <c r="J32" s="23">
        <v>0</v>
      </c>
      <c r="K32" s="23">
        <v>0</v>
      </c>
      <c r="L32" s="23">
        <v>295</v>
      </c>
      <c r="M32" s="23">
        <v>0</v>
      </c>
      <c r="N32" s="23">
        <f t="shared" si="3"/>
        <v>16</v>
      </c>
      <c r="O32" s="23">
        <f>+[1]資源化量内訳!Y32</f>
        <v>273</v>
      </c>
      <c r="P32" s="23">
        <f t="shared" si="4"/>
        <v>7223</v>
      </c>
      <c r="Q32" s="23">
        <v>6691</v>
      </c>
      <c r="R32" s="23">
        <f t="shared" si="5"/>
        <v>532</v>
      </c>
      <c r="S32" s="23">
        <v>532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860</v>
      </c>
      <c r="AA32" s="23">
        <v>16</v>
      </c>
      <c r="AB32" s="23">
        <v>810</v>
      </c>
      <c r="AC32" s="23">
        <f t="shared" si="7"/>
        <v>34</v>
      </c>
      <c r="AD32" s="23">
        <v>34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2064</v>
      </c>
      <c r="E33" s="23">
        <f t="shared" si="1"/>
        <v>1586</v>
      </c>
      <c r="F33" s="23">
        <f t="shared" si="2"/>
        <v>208</v>
      </c>
      <c r="G33" s="23">
        <v>208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+[1]資源化量内訳!Y33</f>
        <v>270</v>
      </c>
      <c r="P33" s="23">
        <f t="shared" si="4"/>
        <v>1741</v>
      </c>
      <c r="Q33" s="23">
        <v>1586</v>
      </c>
      <c r="R33" s="23">
        <f t="shared" si="5"/>
        <v>155</v>
      </c>
      <c r="S33" s="23">
        <v>155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132</v>
      </c>
      <c r="AA33" s="23">
        <v>0</v>
      </c>
      <c r="AB33" s="23">
        <v>122</v>
      </c>
      <c r="AC33" s="23">
        <f t="shared" si="7"/>
        <v>10</v>
      </c>
      <c r="AD33" s="23">
        <v>10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5730</v>
      </c>
      <c r="E34" s="23">
        <f t="shared" si="1"/>
        <v>4664</v>
      </c>
      <c r="F34" s="23">
        <f t="shared" si="2"/>
        <v>636</v>
      </c>
      <c r="G34" s="23">
        <v>386</v>
      </c>
      <c r="H34" s="23">
        <v>0</v>
      </c>
      <c r="I34" s="23">
        <v>0</v>
      </c>
      <c r="J34" s="23">
        <v>0</v>
      </c>
      <c r="K34" s="23">
        <v>0</v>
      </c>
      <c r="L34" s="23">
        <v>250</v>
      </c>
      <c r="M34" s="23">
        <v>0</v>
      </c>
      <c r="N34" s="23">
        <f t="shared" si="3"/>
        <v>430</v>
      </c>
      <c r="O34" s="23">
        <f>+[1]資源化量内訳!Y34</f>
        <v>0</v>
      </c>
      <c r="P34" s="23">
        <f t="shared" si="4"/>
        <v>4952</v>
      </c>
      <c r="Q34" s="23">
        <v>4664</v>
      </c>
      <c r="R34" s="23">
        <f t="shared" si="5"/>
        <v>288</v>
      </c>
      <c r="S34" s="23">
        <v>288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607</v>
      </c>
      <c r="AA34" s="23">
        <v>430</v>
      </c>
      <c r="AB34" s="23">
        <v>159</v>
      </c>
      <c r="AC34" s="23">
        <f t="shared" si="7"/>
        <v>18</v>
      </c>
      <c r="AD34" s="23">
        <v>18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2900</v>
      </c>
      <c r="E35" s="23">
        <f t="shared" si="1"/>
        <v>1868</v>
      </c>
      <c r="F35" s="23">
        <f t="shared" si="2"/>
        <v>251</v>
      </c>
      <c r="G35" s="23">
        <v>178</v>
      </c>
      <c r="H35" s="23">
        <v>45</v>
      </c>
      <c r="I35" s="23">
        <v>0</v>
      </c>
      <c r="J35" s="23">
        <v>0</v>
      </c>
      <c r="K35" s="23">
        <v>0</v>
      </c>
      <c r="L35" s="23">
        <v>28</v>
      </c>
      <c r="M35" s="23">
        <v>0</v>
      </c>
      <c r="N35" s="23">
        <f t="shared" si="3"/>
        <v>395</v>
      </c>
      <c r="O35" s="23">
        <f>+[1]資源化量内訳!Y35</f>
        <v>386</v>
      </c>
      <c r="P35" s="23">
        <f t="shared" si="4"/>
        <v>1905</v>
      </c>
      <c r="Q35" s="23">
        <v>1868</v>
      </c>
      <c r="R35" s="23">
        <f t="shared" si="5"/>
        <v>37</v>
      </c>
      <c r="S35" s="23">
        <v>37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468</v>
      </c>
      <c r="AA35" s="23">
        <v>395</v>
      </c>
      <c r="AB35" s="23">
        <v>64</v>
      </c>
      <c r="AC35" s="23">
        <f t="shared" si="7"/>
        <v>9</v>
      </c>
      <c r="AD35" s="23">
        <v>9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4146</v>
      </c>
      <c r="E36" s="23">
        <f t="shared" si="1"/>
        <v>3226</v>
      </c>
      <c r="F36" s="23">
        <f t="shared" si="2"/>
        <v>477</v>
      </c>
      <c r="G36" s="23">
        <v>477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318</v>
      </c>
      <c r="O36" s="23">
        <f>+[1]資源化量内訳!Y36</f>
        <v>125</v>
      </c>
      <c r="P36" s="23">
        <f t="shared" si="4"/>
        <v>3582</v>
      </c>
      <c r="Q36" s="23">
        <v>3226</v>
      </c>
      <c r="R36" s="23">
        <f t="shared" si="5"/>
        <v>356</v>
      </c>
      <c r="S36" s="23">
        <v>356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450</v>
      </c>
      <c r="AA36" s="23">
        <v>318</v>
      </c>
      <c r="AB36" s="23">
        <v>110</v>
      </c>
      <c r="AC36" s="23">
        <f t="shared" si="7"/>
        <v>22</v>
      </c>
      <c r="AD36" s="23">
        <v>22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5680</v>
      </c>
      <c r="E37" s="23">
        <f t="shared" si="1"/>
        <v>4340</v>
      </c>
      <c r="F37" s="23">
        <f t="shared" si="2"/>
        <v>1339</v>
      </c>
      <c r="G37" s="23">
        <v>11</v>
      </c>
      <c r="H37" s="23">
        <v>0</v>
      </c>
      <c r="I37" s="23">
        <v>0</v>
      </c>
      <c r="J37" s="23">
        <v>0</v>
      </c>
      <c r="K37" s="23">
        <v>196</v>
      </c>
      <c r="L37" s="23">
        <v>906</v>
      </c>
      <c r="M37" s="23">
        <v>226</v>
      </c>
      <c r="N37" s="23">
        <f t="shared" si="3"/>
        <v>1</v>
      </c>
      <c r="O37" s="23">
        <f>+[1]資源化量内訳!Y37</f>
        <v>0</v>
      </c>
      <c r="P37" s="23">
        <f t="shared" si="4"/>
        <v>4341</v>
      </c>
      <c r="Q37" s="23">
        <v>4340</v>
      </c>
      <c r="R37" s="23">
        <f t="shared" si="5"/>
        <v>1</v>
      </c>
      <c r="S37" s="23">
        <v>0</v>
      </c>
      <c r="T37" s="23">
        <v>0</v>
      </c>
      <c r="U37" s="23">
        <v>0</v>
      </c>
      <c r="V37" s="23">
        <v>0</v>
      </c>
      <c r="W37" s="23">
        <v>1</v>
      </c>
      <c r="X37" s="23">
        <v>0</v>
      </c>
      <c r="Y37" s="23">
        <v>0</v>
      </c>
      <c r="Z37" s="23">
        <f t="shared" si="6"/>
        <v>158</v>
      </c>
      <c r="AA37" s="23">
        <v>1</v>
      </c>
      <c r="AB37" s="23">
        <v>0</v>
      </c>
      <c r="AC37" s="23">
        <f t="shared" si="7"/>
        <v>157</v>
      </c>
      <c r="AD37" s="23">
        <v>11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146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5416</v>
      </c>
      <c r="E38" s="23">
        <f t="shared" si="1"/>
        <v>4380</v>
      </c>
      <c r="F38" s="23">
        <f t="shared" si="2"/>
        <v>616</v>
      </c>
      <c r="G38" s="23">
        <v>509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107</v>
      </c>
      <c r="N38" s="23">
        <f t="shared" si="3"/>
        <v>0</v>
      </c>
      <c r="O38" s="23">
        <f>+[1]資源化量内訳!Y38</f>
        <v>420</v>
      </c>
      <c r="P38" s="23">
        <f t="shared" si="4"/>
        <v>4380</v>
      </c>
      <c r="Q38" s="23">
        <v>4380</v>
      </c>
      <c r="R38" s="23">
        <f t="shared" si="5"/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765</v>
      </c>
      <c r="AA38" s="23">
        <v>0</v>
      </c>
      <c r="AB38" s="23">
        <v>149</v>
      </c>
      <c r="AC38" s="23">
        <f t="shared" si="7"/>
        <v>616</v>
      </c>
      <c r="AD38" s="23">
        <v>509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107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5960</v>
      </c>
      <c r="E39" s="23">
        <f t="shared" si="1"/>
        <v>4521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101</v>
      </c>
      <c r="O39" s="23">
        <f>+[1]資源化量内訳!Y39</f>
        <v>1338</v>
      </c>
      <c r="P39" s="23">
        <f t="shared" si="4"/>
        <v>4521</v>
      </c>
      <c r="Q39" s="23">
        <v>4521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255</v>
      </c>
      <c r="AA39" s="23">
        <v>101</v>
      </c>
      <c r="AB39" s="23">
        <v>154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5260</v>
      </c>
      <c r="E40" s="23">
        <f t="shared" si="1"/>
        <v>4574</v>
      </c>
      <c r="F40" s="23">
        <f t="shared" si="2"/>
        <v>679</v>
      </c>
      <c r="G40" s="23">
        <v>112</v>
      </c>
      <c r="H40" s="23">
        <v>0</v>
      </c>
      <c r="I40" s="23">
        <v>0</v>
      </c>
      <c r="J40" s="23">
        <v>0</v>
      </c>
      <c r="K40" s="23">
        <v>42</v>
      </c>
      <c r="L40" s="23">
        <v>525</v>
      </c>
      <c r="M40" s="23">
        <v>0</v>
      </c>
      <c r="N40" s="23">
        <f t="shared" si="3"/>
        <v>7</v>
      </c>
      <c r="O40" s="23">
        <f>+[1]資源化量内訳!Y40</f>
        <v>0</v>
      </c>
      <c r="P40" s="23">
        <f t="shared" si="4"/>
        <v>4682</v>
      </c>
      <c r="Q40" s="23">
        <v>4574</v>
      </c>
      <c r="R40" s="23">
        <f t="shared" si="5"/>
        <v>108</v>
      </c>
      <c r="S40" s="23">
        <v>108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167</v>
      </c>
      <c r="AA40" s="23">
        <v>7</v>
      </c>
      <c r="AB40" s="23">
        <v>156</v>
      </c>
      <c r="AC40" s="23">
        <f t="shared" si="7"/>
        <v>4</v>
      </c>
      <c r="AD40" s="23">
        <v>4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1965</v>
      </c>
      <c r="E41" s="23">
        <f t="shared" si="1"/>
        <v>1846</v>
      </c>
      <c r="F41" s="23">
        <f t="shared" si="2"/>
        <v>105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105</v>
      </c>
      <c r="M41" s="23">
        <v>0</v>
      </c>
      <c r="N41" s="23">
        <f t="shared" si="3"/>
        <v>12</v>
      </c>
      <c r="O41" s="23">
        <f>+[1]資源化量内訳!Y41</f>
        <v>2</v>
      </c>
      <c r="P41" s="23">
        <f t="shared" si="4"/>
        <v>1866</v>
      </c>
      <c r="Q41" s="23">
        <v>1846</v>
      </c>
      <c r="R41" s="23">
        <f t="shared" si="5"/>
        <v>20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20</v>
      </c>
      <c r="Y41" s="23">
        <v>0</v>
      </c>
      <c r="Z41" s="23">
        <f t="shared" si="6"/>
        <v>46</v>
      </c>
      <c r="AA41" s="23">
        <v>12</v>
      </c>
      <c r="AB41" s="23">
        <v>34</v>
      </c>
      <c r="AC41" s="23">
        <f t="shared" si="7"/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1307</v>
      </c>
      <c r="E42" s="23">
        <f t="shared" si="1"/>
        <v>1187</v>
      </c>
      <c r="F42" s="23">
        <f t="shared" si="2"/>
        <v>86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86</v>
      </c>
      <c r="M42" s="23">
        <v>0</v>
      </c>
      <c r="N42" s="23">
        <f t="shared" si="3"/>
        <v>11</v>
      </c>
      <c r="O42" s="23">
        <f>+[1]資源化量内訳!Y42</f>
        <v>23</v>
      </c>
      <c r="P42" s="23">
        <f t="shared" si="4"/>
        <v>1197</v>
      </c>
      <c r="Q42" s="23">
        <v>1187</v>
      </c>
      <c r="R42" s="23">
        <f t="shared" si="5"/>
        <v>10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10</v>
      </c>
      <c r="Y42" s="23">
        <v>0</v>
      </c>
      <c r="Z42" s="23">
        <f t="shared" si="6"/>
        <v>137</v>
      </c>
      <c r="AA42" s="23">
        <v>11</v>
      </c>
      <c r="AB42" s="23">
        <v>126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2040</v>
      </c>
      <c r="E43" s="23">
        <f t="shared" si="1"/>
        <v>1818</v>
      </c>
      <c r="F43" s="23">
        <f t="shared" si="2"/>
        <v>196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196</v>
      </c>
      <c r="M43" s="23">
        <v>0</v>
      </c>
      <c r="N43" s="23">
        <f t="shared" si="3"/>
        <v>26</v>
      </c>
      <c r="O43" s="23">
        <f>+[1]資源化量内訳!Y43</f>
        <v>0</v>
      </c>
      <c r="P43" s="23">
        <f t="shared" si="4"/>
        <v>1844</v>
      </c>
      <c r="Q43" s="23">
        <v>1818</v>
      </c>
      <c r="R43" s="23">
        <f t="shared" si="5"/>
        <v>26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26</v>
      </c>
      <c r="Y43" s="23">
        <v>0</v>
      </c>
      <c r="Z43" s="23">
        <f t="shared" si="6"/>
        <v>223</v>
      </c>
      <c r="AA43" s="23">
        <v>26</v>
      </c>
      <c r="AB43" s="23">
        <v>197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694</v>
      </c>
      <c r="E44" s="23">
        <f t="shared" si="1"/>
        <v>635</v>
      </c>
      <c r="F44" s="23">
        <f t="shared" si="2"/>
        <v>59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59</v>
      </c>
      <c r="M44" s="23">
        <v>0</v>
      </c>
      <c r="N44" s="23">
        <f t="shared" si="3"/>
        <v>0</v>
      </c>
      <c r="O44" s="23">
        <f>+[1]資源化量内訳!Y44</f>
        <v>0</v>
      </c>
      <c r="P44" s="23">
        <f t="shared" si="4"/>
        <v>662</v>
      </c>
      <c r="Q44" s="23">
        <v>635</v>
      </c>
      <c r="R44" s="23">
        <f t="shared" si="5"/>
        <v>27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27</v>
      </c>
      <c r="Y44" s="23">
        <v>0</v>
      </c>
      <c r="Z44" s="23">
        <f t="shared" si="6"/>
        <v>12</v>
      </c>
      <c r="AA44" s="23">
        <v>0</v>
      </c>
      <c r="AB44" s="23">
        <v>12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2168</v>
      </c>
      <c r="E45" s="23">
        <f t="shared" si="1"/>
        <v>1880</v>
      </c>
      <c r="F45" s="23">
        <f t="shared" si="2"/>
        <v>241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241</v>
      </c>
      <c r="M45" s="23">
        <v>0</v>
      </c>
      <c r="N45" s="23">
        <f t="shared" si="3"/>
        <v>47</v>
      </c>
      <c r="O45" s="23">
        <f>+[1]資源化量内訳!Y45</f>
        <v>0</v>
      </c>
      <c r="P45" s="23">
        <f t="shared" si="4"/>
        <v>1912</v>
      </c>
      <c r="Q45" s="23">
        <v>1880</v>
      </c>
      <c r="R45" s="23">
        <f t="shared" si="5"/>
        <v>32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32</v>
      </c>
      <c r="Y45" s="23">
        <v>0</v>
      </c>
      <c r="Z45" s="23">
        <f t="shared" si="6"/>
        <v>262</v>
      </c>
      <c r="AA45" s="23">
        <v>47</v>
      </c>
      <c r="AB45" s="23">
        <v>215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1548</v>
      </c>
      <c r="E46" s="23">
        <f t="shared" si="1"/>
        <v>1366</v>
      </c>
      <c r="F46" s="23">
        <f t="shared" si="2"/>
        <v>167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167</v>
      </c>
      <c r="M46" s="23">
        <v>0</v>
      </c>
      <c r="N46" s="23">
        <f t="shared" si="3"/>
        <v>14</v>
      </c>
      <c r="O46" s="23">
        <f>+[1]資源化量内訳!Y46</f>
        <v>1</v>
      </c>
      <c r="P46" s="23">
        <f t="shared" si="4"/>
        <v>1398</v>
      </c>
      <c r="Q46" s="23">
        <v>1366</v>
      </c>
      <c r="R46" s="23">
        <f t="shared" si="5"/>
        <v>32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32</v>
      </c>
      <c r="Y46" s="23">
        <v>0</v>
      </c>
      <c r="Z46" s="23">
        <f t="shared" si="6"/>
        <v>168</v>
      </c>
      <c r="AA46" s="23">
        <v>14</v>
      </c>
      <c r="AB46" s="23">
        <v>154</v>
      </c>
      <c r="AC46" s="23">
        <f t="shared" si="7"/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298</v>
      </c>
      <c r="E47" s="23">
        <f t="shared" si="1"/>
        <v>233</v>
      </c>
      <c r="F47" s="23">
        <f t="shared" si="2"/>
        <v>60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60</v>
      </c>
      <c r="M47" s="23">
        <v>0</v>
      </c>
      <c r="N47" s="23">
        <f t="shared" si="3"/>
        <v>5</v>
      </c>
      <c r="O47" s="23">
        <f>+[1]資源化量内訳!Y47</f>
        <v>0</v>
      </c>
      <c r="P47" s="23">
        <f t="shared" si="4"/>
        <v>243</v>
      </c>
      <c r="Q47" s="23">
        <v>233</v>
      </c>
      <c r="R47" s="23">
        <f t="shared" si="5"/>
        <v>10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10</v>
      </c>
      <c r="Y47" s="23">
        <v>0</v>
      </c>
      <c r="Z47" s="23">
        <f t="shared" si="6"/>
        <v>32</v>
      </c>
      <c r="AA47" s="23">
        <v>5</v>
      </c>
      <c r="AB47" s="23">
        <v>27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4338</v>
      </c>
      <c r="E48" s="23">
        <f t="shared" si="1"/>
        <v>3805</v>
      </c>
      <c r="F48" s="23">
        <f t="shared" si="2"/>
        <v>297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297</v>
      </c>
      <c r="M48" s="23">
        <v>0</v>
      </c>
      <c r="N48" s="23">
        <f t="shared" si="3"/>
        <v>84</v>
      </c>
      <c r="O48" s="23">
        <f>+[1]資源化量内訳!Y48</f>
        <v>152</v>
      </c>
      <c r="P48" s="23">
        <f t="shared" si="4"/>
        <v>3859</v>
      </c>
      <c r="Q48" s="23">
        <v>3805</v>
      </c>
      <c r="R48" s="23">
        <f t="shared" si="5"/>
        <v>54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54</v>
      </c>
      <c r="Y48" s="23">
        <v>0</v>
      </c>
      <c r="Z48" s="23">
        <f t="shared" si="6"/>
        <v>457</v>
      </c>
      <c r="AA48" s="23">
        <v>84</v>
      </c>
      <c r="AB48" s="23">
        <v>373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579</v>
      </c>
      <c r="E49" s="23">
        <f t="shared" si="1"/>
        <v>457</v>
      </c>
      <c r="F49" s="23">
        <f t="shared" si="2"/>
        <v>111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111</v>
      </c>
      <c r="M49" s="23">
        <v>0</v>
      </c>
      <c r="N49" s="23">
        <f t="shared" si="3"/>
        <v>5</v>
      </c>
      <c r="O49" s="23">
        <f>+[1]資源化量内訳!Y49</f>
        <v>6</v>
      </c>
      <c r="P49" s="23">
        <f t="shared" si="4"/>
        <v>457</v>
      </c>
      <c r="Q49" s="23">
        <v>457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50</v>
      </c>
      <c r="AA49" s="23">
        <v>5</v>
      </c>
      <c r="AB49" s="23">
        <v>45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AO3:AO5"/>
    <mergeCell ref="AP3:AP5"/>
    <mergeCell ref="AQ3:AQ5"/>
    <mergeCell ref="AR3:AR5"/>
    <mergeCell ref="AS3:AS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&amp;Lごみ処理の状況（平成27年度実績）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16384" width="9" style="3"/>
  </cols>
  <sheetData>
    <row r="1" spans="1:45" ht="16.2" x14ac:dyDescent="0.2">
      <c r="A1" s="1" t="s">
        <v>112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76" t="s">
        <v>1</v>
      </c>
      <c r="B2" s="76" t="s">
        <v>2</v>
      </c>
      <c r="C2" s="73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 t="s">
        <v>5</v>
      </c>
      <c r="Q2" s="7"/>
      <c r="R2" s="7"/>
      <c r="S2" s="7"/>
      <c r="T2" s="7"/>
      <c r="U2" s="7"/>
      <c r="V2" s="7"/>
      <c r="W2" s="7"/>
      <c r="X2" s="7"/>
      <c r="Y2" s="8"/>
      <c r="Z2" s="6" t="s">
        <v>6</v>
      </c>
      <c r="AA2" s="7"/>
      <c r="AB2" s="7"/>
      <c r="AC2" s="7"/>
      <c r="AD2" s="7"/>
      <c r="AE2" s="7"/>
      <c r="AF2" s="7"/>
      <c r="AG2" s="7"/>
      <c r="AH2" s="7"/>
      <c r="AI2" s="7"/>
      <c r="AJ2" s="8"/>
      <c r="AK2" s="9" t="s">
        <v>7</v>
      </c>
      <c r="AL2" s="7"/>
      <c r="AM2" s="7"/>
      <c r="AN2" s="7"/>
      <c r="AO2" s="7"/>
      <c r="AP2" s="7"/>
      <c r="AQ2" s="7"/>
      <c r="AR2" s="7"/>
      <c r="AS2" s="8"/>
    </row>
    <row r="3" spans="1:45" s="10" customFormat="1" ht="25.5" customHeight="1" x14ac:dyDescent="0.2">
      <c r="A3" s="75"/>
      <c r="B3" s="75"/>
      <c r="C3" s="74"/>
      <c r="D3" s="72" t="s">
        <v>8</v>
      </c>
      <c r="E3" s="73" t="s">
        <v>9</v>
      </c>
      <c r="F3" s="81" t="s">
        <v>10</v>
      </c>
      <c r="G3" s="82"/>
      <c r="H3" s="82"/>
      <c r="I3" s="82"/>
      <c r="J3" s="82"/>
      <c r="K3" s="82"/>
      <c r="L3" s="82"/>
      <c r="M3" s="83"/>
      <c r="N3" s="73" t="s">
        <v>11</v>
      </c>
      <c r="O3" s="73" t="s">
        <v>12</v>
      </c>
      <c r="P3" s="72" t="s">
        <v>8</v>
      </c>
      <c r="Q3" s="73" t="s">
        <v>9</v>
      </c>
      <c r="R3" s="78" t="s">
        <v>13</v>
      </c>
      <c r="S3" s="79"/>
      <c r="T3" s="79"/>
      <c r="U3" s="79"/>
      <c r="V3" s="79"/>
      <c r="W3" s="79"/>
      <c r="X3" s="79"/>
      <c r="Y3" s="80"/>
      <c r="Z3" s="72" t="s">
        <v>8</v>
      </c>
      <c r="AA3" s="73" t="s">
        <v>14</v>
      </c>
      <c r="AB3" s="73" t="s">
        <v>15</v>
      </c>
      <c r="AC3" s="11" t="s">
        <v>16</v>
      </c>
      <c r="AD3" s="7"/>
      <c r="AE3" s="7"/>
      <c r="AF3" s="7"/>
      <c r="AG3" s="7"/>
      <c r="AH3" s="7"/>
      <c r="AI3" s="7"/>
      <c r="AJ3" s="8"/>
      <c r="AK3" s="72" t="s">
        <v>8</v>
      </c>
      <c r="AL3" s="76" t="s">
        <v>17</v>
      </c>
      <c r="AM3" s="76" t="s">
        <v>18</v>
      </c>
      <c r="AN3" s="76" t="s">
        <v>19</v>
      </c>
      <c r="AO3" s="76" t="s">
        <v>20</v>
      </c>
      <c r="AP3" s="76" t="s">
        <v>21</v>
      </c>
      <c r="AQ3" s="76" t="s">
        <v>22</v>
      </c>
      <c r="AR3" s="76" t="s">
        <v>23</v>
      </c>
      <c r="AS3" s="76" t="s">
        <v>24</v>
      </c>
    </row>
    <row r="4" spans="1:45" s="10" customFormat="1" ht="25.5" customHeight="1" x14ac:dyDescent="0.2">
      <c r="A4" s="75"/>
      <c r="B4" s="75"/>
      <c r="C4" s="74"/>
      <c r="D4" s="72"/>
      <c r="E4" s="74"/>
      <c r="F4" s="72" t="s">
        <v>8</v>
      </c>
      <c r="G4" s="73" t="s">
        <v>18</v>
      </c>
      <c r="H4" s="76" t="s">
        <v>19</v>
      </c>
      <c r="I4" s="76" t="s">
        <v>20</v>
      </c>
      <c r="J4" s="76" t="s">
        <v>21</v>
      </c>
      <c r="K4" s="76" t="s">
        <v>22</v>
      </c>
      <c r="L4" s="76" t="s">
        <v>23</v>
      </c>
      <c r="M4" s="73" t="s">
        <v>24</v>
      </c>
      <c r="N4" s="74"/>
      <c r="O4" s="77"/>
      <c r="P4" s="72"/>
      <c r="Q4" s="74"/>
      <c r="R4" s="75" t="s">
        <v>8</v>
      </c>
      <c r="S4" s="73" t="s">
        <v>18</v>
      </c>
      <c r="T4" s="76" t="s">
        <v>19</v>
      </c>
      <c r="U4" s="76" t="s">
        <v>20</v>
      </c>
      <c r="V4" s="76" t="s">
        <v>21</v>
      </c>
      <c r="W4" s="76" t="s">
        <v>22</v>
      </c>
      <c r="X4" s="76" t="s">
        <v>23</v>
      </c>
      <c r="Y4" s="73" t="s">
        <v>24</v>
      </c>
      <c r="Z4" s="72"/>
      <c r="AA4" s="74"/>
      <c r="AB4" s="74"/>
      <c r="AC4" s="72" t="s">
        <v>8</v>
      </c>
      <c r="AD4" s="73" t="s">
        <v>18</v>
      </c>
      <c r="AE4" s="76" t="s">
        <v>19</v>
      </c>
      <c r="AF4" s="76" t="s">
        <v>20</v>
      </c>
      <c r="AG4" s="76" t="s">
        <v>21</v>
      </c>
      <c r="AH4" s="76" t="s">
        <v>22</v>
      </c>
      <c r="AI4" s="76" t="s">
        <v>23</v>
      </c>
      <c r="AJ4" s="73" t="s">
        <v>24</v>
      </c>
      <c r="AK4" s="72"/>
      <c r="AL4" s="75"/>
      <c r="AM4" s="75"/>
      <c r="AN4" s="75"/>
      <c r="AO4" s="75"/>
      <c r="AP4" s="75"/>
      <c r="AQ4" s="75"/>
      <c r="AR4" s="75"/>
      <c r="AS4" s="75"/>
    </row>
    <row r="5" spans="1:45" s="10" customFormat="1" ht="22.5" customHeight="1" x14ac:dyDescent="0.2">
      <c r="A5" s="75"/>
      <c r="B5" s="75"/>
      <c r="C5" s="74"/>
      <c r="D5" s="72"/>
      <c r="E5" s="74"/>
      <c r="F5" s="72"/>
      <c r="G5" s="74"/>
      <c r="H5" s="75"/>
      <c r="I5" s="75"/>
      <c r="J5" s="75"/>
      <c r="K5" s="75"/>
      <c r="L5" s="75"/>
      <c r="M5" s="74"/>
      <c r="N5" s="75"/>
      <c r="O5" s="77"/>
      <c r="P5" s="72"/>
      <c r="Q5" s="75"/>
      <c r="R5" s="74"/>
      <c r="S5" s="74"/>
      <c r="T5" s="75"/>
      <c r="U5" s="75"/>
      <c r="V5" s="75"/>
      <c r="W5" s="75"/>
      <c r="X5" s="75"/>
      <c r="Y5" s="74"/>
      <c r="Z5" s="72"/>
      <c r="AA5" s="75"/>
      <c r="AB5" s="75"/>
      <c r="AC5" s="72"/>
      <c r="AD5" s="74"/>
      <c r="AE5" s="75"/>
      <c r="AF5" s="75"/>
      <c r="AG5" s="75"/>
      <c r="AH5" s="75"/>
      <c r="AI5" s="75"/>
      <c r="AJ5" s="74"/>
      <c r="AK5" s="72"/>
      <c r="AL5" s="75"/>
      <c r="AM5" s="75"/>
      <c r="AN5" s="75"/>
      <c r="AO5" s="75"/>
      <c r="AP5" s="75"/>
      <c r="AQ5" s="75"/>
      <c r="AR5" s="75"/>
      <c r="AS5" s="75"/>
    </row>
    <row r="6" spans="1:45" s="15" customFormat="1" ht="13.5" customHeight="1" x14ac:dyDescent="0.2">
      <c r="A6" s="75"/>
      <c r="B6" s="75"/>
      <c r="C6" s="74"/>
      <c r="D6" s="12" t="s">
        <v>25</v>
      </c>
      <c r="E6" s="12" t="s">
        <v>25</v>
      </c>
      <c r="F6" s="12" t="s">
        <v>25</v>
      </c>
      <c r="G6" s="13" t="s">
        <v>25</v>
      </c>
      <c r="H6" s="13" t="s">
        <v>25</v>
      </c>
      <c r="I6" s="13" t="s">
        <v>25</v>
      </c>
      <c r="J6" s="13" t="s">
        <v>25</v>
      </c>
      <c r="K6" s="13" t="s">
        <v>25</v>
      </c>
      <c r="L6" s="13" t="s">
        <v>25</v>
      </c>
      <c r="M6" s="13" t="s">
        <v>25</v>
      </c>
      <c r="N6" s="14" t="s">
        <v>25</v>
      </c>
      <c r="O6" s="12" t="s">
        <v>25</v>
      </c>
      <c r="P6" s="12" t="s">
        <v>25</v>
      </c>
      <c r="Q6" s="14" t="s">
        <v>25</v>
      </c>
      <c r="R6" s="14" t="s">
        <v>25</v>
      </c>
      <c r="S6" s="13" t="s">
        <v>25</v>
      </c>
      <c r="T6" s="13" t="s">
        <v>25</v>
      </c>
      <c r="U6" s="13" t="s">
        <v>25</v>
      </c>
      <c r="V6" s="13" t="s">
        <v>25</v>
      </c>
      <c r="W6" s="13" t="s">
        <v>25</v>
      </c>
      <c r="X6" s="13" t="s">
        <v>25</v>
      </c>
      <c r="Y6" s="13" t="s">
        <v>25</v>
      </c>
      <c r="Z6" s="12" t="s">
        <v>25</v>
      </c>
      <c r="AA6" s="14" t="s">
        <v>25</v>
      </c>
      <c r="AB6" s="14" t="s">
        <v>25</v>
      </c>
      <c r="AC6" s="12" t="s">
        <v>25</v>
      </c>
      <c r="AD6" s="14" t="s">
        <v>25</v>
      </c>
      <c r="AE6" s="14" t="s">
        <v>25</v>
      </c>
      <c r="AF6" s="14" t="s">
        <v>25</v>
      </c>
      <c r="AG6" s="14" t="s">
        <v>25</v>
      </c>
      <c r="AH6" s="14" t="s">
        <v>25</v>
      </c>
      <c r="AI6" s="14" t="s">
        <v>25</v>
      </c>
      <c r="AJ6" s="14" t="s">
        <v>25</v>
      </c>
      <c r="AK6" s="12" t="s">
        <v>25</v>
      </c>
      <c r="AL6" s="12" t="s">
        <v>25</v>
      </c>
      <c r="AM6" s="14" t="s">
        <v>25</v>
      </c>
      <c r="AN6" s="14" t="s">
        <v>25</v>
      </c>
      <c r="AO6" s="14" t="s">
        <v>25</v>
      </c>
      <c r="AP6" s="14" t="s">
        <v>25</v>
      </c>
      <c r="AQ6" s="14" t="s">
        <v>25</v>
      </c>
      <c r="AR6" s="14" t="s">
        <v>25</v>
      </c>
      <c r="AS6" s="14" t="s">
        <v>25</v>
      </c>
    </row>
    <row r="7" spans="1:45" s="20" customFormat="1" ht="13.5" customHeight="1" x14ac:dyDescent="0.2">
      <c r="A7" s="16" t="str">
        <f>[2]ごみ処理概要!A7</f>
        <v>岐阜県</v>
      </c>
      <c r="B7" s="17" t="str">
        <f>[2]ごみ処理概要!B7</f>
        <v>21000</v>
      </c>
      <c r="C7" s="18" t="s">
        <v>8</v>
      </c>
      <c r="D7" s="19">
        <f t="shared" ref="D7:D49" si="0">SUM(E7,F7,N7,O7)</f>
        <v>617759</v>
      </c>
      <c r="E7" s="19">
        <f t="shared" ref="E7:E49" si="1">+Q7</f>
        <v>515520</v>
      </c>
      <c r="F7" s="19">
        <f t="shared" ref="F7:F49" si="2">SUM(G7:M7)</f>
        <v>74772</v>
      </c>
      <c r="G7" s="19">
        <f>SUM(G$8:G$49)</f>
        <v>25719</v>
      </c>
      <c r="H7" s="19">
        <f>SUM(H$8:H$49)</f>
        <v>343</v>
      </c>
      <c r="I7" s="19">
        <f>SUM(I$8:I$49)</f>
        <v>0</v>
      </c>
      <c r="J7" s="19">
        <f>SUM(J$8:J$49)</f>
        <v>0</v>
      </c>
      <c r="K7" s="19">
        <f>SUM(K$8:K$49)</f>
        <v>15963</v>
      </c>
      <c r="L7" s="19">
        <f>SUM(L$8:L$49)</f>
        <v>32347</v>
      </c>
      <c r="M7" s="19">
        <f>SUM(M$8:M$49)</f>
        <v>400</v>
      </c>
      <c r="N7" s="19">
        <f t="shared" ref="N7:N49" si="3">+AA7</f>
        <v>7644</v>
      </c>
      <c r="O7" s="19">
        <f>+[2]資源化量内訳!Y7</f>
        <v>19823</v>
      </c>
      <c r="P7" s="19">
        <f t="shared" ref="P7:P49" si="4">+SUM(Q7,R7)</f>
        <v>537530</v>
      </c>
      <c r="Q7" s="19">
        <f>SUM(Q$8:Q$49)</f>
        <v>515520</v>
      </c>
      <c r="R7" s="19">
        <f t="shared" ref="R7:R49" si="5">+SUM(S7,T7,U7,V7,W7,X7,Y7)</f>
        <v>22010</v>
      </c>
      <c r="S7" s="19">
        <f>SUM(S$8:S$49)</f>
        <v>19366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1</v>
      </c>
      <c r="X7" s="19">
        <f>SUM(X$8:X$49)</f>
        <v>2643</v>
      </c>
      <c r="Y7" s="19">
        <f>SUM(Y$8:Y$49)</f>
        <v>0</v>
      </c>
      <c r="Z7" s="19">
        <f t="shared" ref="Z7:Z49" si="6">SUM(AA7:AC7)</f>
        <v>49400</v>
      </c>
      <c r="AA7" s="19">
        <f>SUM(AA$8:AA$49)</f>
        <v>7644</v>
      </c>
      <c r="AB7" s="19">
        <f>SUM(AB$8:AB$49)</f>
        <v>38786</v>
      </c>
      <c r="AC7" s="19">
        <f t="shared" ref="AC7:AC49" si="7">SUM(AD7:AJ7)</f>
        <v>2970</v>
      </c>
      <c r="AD7" s="19">
        <f>SUM(AD$8:AD$49)</f>
        <v>415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68</v>
      </c>
      <c r="AI7" s="19">
        <f>SUM(AI$8:AI$49)</f>
        <v>2250</v>
      </c>
      <c r="AJ7" s="19">
        <f>SUM(AJ$8:AJ$49)</f>
        <v>237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134712</v>
      </c>
      <c r="E8" s="23">
        <f t="shared" si="1"/>
        <v>118526</v>
      </c>
      <c r="F8" s="23">
        <f t="shared" si="2"/>
        <v>12034</v>
      </c>
      <c r="G8" s="23">
        <v>6429</v>
      </c>
      <c r="H8" s="23">
        <v>0</v>
      </c>
      <c r="I8" s="23">
        <v>0</v>
      </c>
      <c r="J8" s="23">
        <v>0</v>
      </c>
      <c r="K8" s="23">
        <v>0</v>
      </c>
      <c r="L8" s="23">
        <v>5605</v>
      </c>
      <c r="M8" s="23">
        <v>0</v>
      </c>
      <c r="N8" s="23">
        <f t="shared" si="3"/>
        <v>0</v>
      </c>
      <c r="O8" s="23">
        <f>+[2]資源化量内訳!Y8</f>
        <v>4152</v>
      </c>
      <c r="P8" s="23">
        <f t="shared" si="4"/>
        <v>124738</v>
      </c>
      <c r="Q8" s="23">
        <v>118526</v>
      </c>
      <c r="R8" s="23">
        <f t="shared" si="5"/>
        <v>6212</v>
      </c>
      <c r="S8" s="23">
        <v>5454</v>
      </c>
      <c r="T8" s="23">
        <v>0</v>
      </c>
      <c r="U8" s="23">
        <v>0</v>
      </c>
      <c r="V8" s="23">
        <v>0</v>
      </c>
      <c r="W8" s="23">
        <v>0</v>
      </c>
      <c r="X8" s="23">
        <v>758</v>
      </c>
      <c r="Y8" s="23">
        <v>0</v>
      </c>
      <c r="Z8" s="23">
        <f t="shared" si="6"/>
        <v>14735</v>
      </c>
      <c r="AA8" s="23">
        <v>0</v>
      </c>
      <c r="AB8" s="23">
        <v>14735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49440</v>
      </c>
      <c r="E9" s="23">
        <f t="shared" si="1"/>
        <v>43685</v>
      </c>
      <c r="F9" s="23">
        <f t="shared" si="2"/>
        <v>2825</v>
      </c>
      <c r="G9" s="23">
        <v>2286</v>
      </c>
      <c r="H9" s="23">
        <v>17</v>
      </c>
      <c r="I9" s="23">
        <v>0</v>
      </c>
      <c r="J9" s="23">
        <v>0</v>
      </c>
      <c r="K9" s="23">
        <v>16</v>
      </c>
      <c r="L9" s="23">
        <v>506</v>
      </c>
      <c r="M9" s="23">
        <v>0</v>
      </c>
      <c r="N9" s="23">
        <f t="shared" si="3"/>
        <v>1225</v>
      </c>
      <c r="O9" s="23">
        <f>+[2]資源化量内訳!Y9</f>
        <v>1705</v>
      </c>
      <c r="P9" s="23">
        <f t="shared" si="4"/>
        <v>45431</v>
      </c>
      <c r="Q9" s="23">
        <v>43685</v>
      </c>
      <c r="R9" s="23">
        <f t="shared" si="5"/>
        <v>1746</v>
      </c>
      <c r="S9" s="23">
        <v>1708</v>
      </c>
      <c r="T9" s="23">
        <v>0</v>
      </c>
      <c r="U9" s="23">
        <v>0</v>
      </c>
      <c r="V9" s="23">
        <v>0</v>
      </c>
      <c r="W9" s="23">
        <v>0</v>
      </c>
      <c r="X9" s="23">
        <v>38</v>
      </c>
      <c r="Y9" s="23">
        <v>0</v>
      </c>
      <c r="Z9" s="23">
        <f t="shared" si="6"/>
        <v>1612</v>
      </c>
      <c r="AA9" s="23">
        <v>1225</v>
      </c>
      <c r="AB9" s="23">
        <v>332</v>
      </c>
      <c r="AC9" s="23">
        <f t="shared" si="7"/>
        <v>55</v>
      </c>
      <c r="AD9" s="23">
        <v>55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30251</v>
      </c>
      <c r="E10" s="23">
        <f t="shared" si="1"/>
        <v>22726</v>
      </c>
      <c r="F10" s="23">
        <f t="shared" si="2"/>
        <v>6419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6419</v>
      </c>
      <c r="M10" s="23">
        <v>0</v>
      </c>
      <c r="N10" s="23">
        <f t="shared" si="3"/>
        <v>0</v>
      </c>
      <c r="O10" s="23">
        <f>+[2]資源化量内訳!Y10</f>
        <v>1106</v>
      </c>
      <c r="P10" s="23">
        <f t="shared" si="4"/>
        <v>24164</v>
      </c>
      <c r="Q10" s="23">
        <v>22726</v>
      </c>
      <c r="R10" s="23">
        <f t="shared" si="5"/>
        <v>1438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1438</v>
      </c>
      <c r="Y10" s="23">
        <v>0</v>
      </c>
      <c r="Z10" s="23">
        <f t="shared" si="6"/>
        <v>3947</v>
      </c>
      <c r="AA10" s="23">
        <v>0</v>
      </c>
      <c r="AB10" s="23">
        <v>2157</v>
      </c>
      <c r="AC10" s="23">
        <f t="shared" si="7"/>
        <v>1790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1790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39440</v>
      </c>
      <c r="E11" s="23">
        <f t="shared" si="1"/>
        <v>36203</v>
      </c>
      <c r="F11" s="23">
        <f t="shared" si="2"/>
        <v>1480</v>
      </c>
      <c r="G11" s="23">
        <v>0</v>
      </c>
      <c r="H11" s="23">
        <v>138</v>
      </c>
      <c r="I11" s="23">
        <v>0</v>
      </c>
      <c r="J11" s="23">
        <v>0</v>
      </c>
      <c r="K11" s="23">
        <v>37</v>
      </c>
      <c r="L11" s="23">
        <v>1305</v>
      </c>
      <c r="M11" s="23">
        <v>0</v>
      </c>
      <c r="N11" s="23">
        <f t="shared" si="3"/>
        <v>0</v>
      </c>
      <c r="O11" s="23">
        <f>+[2]資源化量内訳!Y11</f>
        <v>1757</v>
      </c>
      <c r="P11" s="23">
        <f t="shared" si="4"/>
        <v>36203</v>
      </c>
      <c r="Q11" s="23">
        <v>36203</v>
      </c>
      <c r="R11" s="23">
        <f t="shared" si="5"/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f t="shared" si="6"/>
        <v>2594</v>
      </c>
      <c r="AA11" s="23">
        <v>0</v>
      </c>
      <c r="AB11" s="23">
        <v>2594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29293</v>
      </c>
      <c r="E12" s="23">
        <f t="shared" si="1"/>
        <v>24420</v>
      </c>
      <c r="F12" s="23">
        <f t="shared" si="2"/>
        <v>4873</v>
      </c>
      <c r="G12" s="23">
        <v>3983</v>
      </c>
      <c r="H12" s="23">
        <v>0</v>
      </c>
      <c r="I12" s="23">
        <v>0</v>
      </c>
      <c r="J12" s="23">
        <v>0</v>
      </c>
      <c r="K12" s="23">
        <v>0</v>
      </c>
      <c r="L12" s="23">
        <v>890</v>
      </c>
      <c r="M12" s="23">
        <v>0</v>
      </c>
      <c r="N12" s="23">
        <f t="shared" si="3"/>
        <v>0</v>
      </c>
      <c r="O12" s="23">
        <f>+[2]資源化量内訳!Y12</f>
        <v>0</v>
      </c>
      <c r="P12" s="23">
        <f t="shared" si="4"/>
        <v>27628</v>
      </c>
      <c r="Q12" s="23">
        <v>24420</v>
      </c>
      <c r="R12" s="23">
        <f t="shared" si="5"/>
        <v>3208</v>
      </c>
      <c r="S12" s="23">
        <v>3171</v>
      </c>
      <c r="T12" s="23">
        <v>0</v>
      </c>
      <c r="U12" s="23">
        <v>0</v>
      </c>
      <c r="V12" s="23">
        <v>0</v>
      </c>
      <c r="W12" s="23">
        <v>0</v>
      </c>
      <c r="X12" s="23">
        <v>37</v>
      </c>
      <c r="Y12" s="23">
        <v>0</v>
      </c>
      <c r="Z12" s="23">
        <f t="shared" si="6"/>
        <v>1197</v>
      </c>
      <c r="AA12" s="23">
        <v>0</v>
      </c>
      <c r="AB12" s="23">
        <v>1197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27163</v>
      </c>
      <c r="E13" s="23">
        <f t="shared" si="1"/>
        <v>22194</v>
      </c>
      <c r="F13" s="23">
        <f t="shared" si="2"/>
        <v>4969</v>
      </c>
      <c r="G13" s="23">
        <v>4080</v>
      </c>
      <c r="H13" s="23">
        <v>0</v>
      </c>
      <c r="I13" s="23">
        <v>0</v>
      </c>
      <c r="J13" s="23">
        <v>0</v>
      </c>
      <c r="K13" s="23">
        <v>0</v>
      </c>
      <c r="L13" s="23">
        <v>889</v>
      </c>
      <c r="M13" s="23">
        <v>0</v>
      </c>
      <c r="N13" s="23">
        <f t="shared" si="3"/>
        <v>0</v>
      </c>
      <c r="O13" s="23">
        <f>+[2]資源化量内訳!Y13</f>
        <v>0</v>
      </c>
      <c r="P13" s="23">
        <f t="shared" si="4"/>
        <v>25534</v>
      </c>
      <c r="Q13" s="23">
        <v>22194</v>
      </c>
      <c r="R13" s="23">
        <f t="shared" si="5"/>
        <v>3340</v>
      </c>
      <c r="S13" s="23">
        <v>3340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2415</v>
      </c>
      <c r="AA13" s="23">
        <v>0</v>
      </c>
      <c r="AB13" s="23">
        <v>2415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6382</v>
      </c>
      <c r="E14" s="23">
        <f t="shared" si="1"/>
        <v>5497</v>
      </c>
      <c r="F14" s="23">
        <f t="shared" si="2"/>
        <v>885</v>
      </c>
      <c r="G14" s="23">
        <v>662</v>
      </c>
      <c r="H14" s="23">
        <v>0</v>
      </c>
      <c r="I14" s="23">
        <v>0</v>
      </c>
      <c r="J14" s="23">
        <v>0</v>
      </c>
      <c r="K14" s="23">
        <v>0</v>
      </c>
      <c r="L14" s="23">
        <v>223</v>
      </c>
      <c r="M14" s="23">
        <v>0</v>
      </c>
      <c r="N14" s="23">
        <f t="shared" si="3"/>
        <v>0</v>
      </c>
      <c r="O14" s="23">
        <f>+[2]資源化量内訳!Y14</f>
        <v>0</v>
      </c>
      <c r="P14" s="23">
        <f t="shared" si="4"/>
        <v>6033</v>
      </c>
      <c r="Q14" s="23">
        <v>5497</v>
      </c>
      <c r="R14" s="23">
        <f t="shared" si="5"/>
        <v>536</v>
      </c>
      <c r="S14" s="23">
        <v>527</v>
      </c>
      <c r="T14" s="23">
        <v>0</v>
      </c>
      <c r="U14" s="23">
        <v>0</v>
      </c>
      <c r="V14" s="23">
        <v>0</v>
      </c>
      <c r="W14" s="23">
        <v>0</v>
      </c>
      <c r="X14" s="23">
        <v>9</v>
      </c>
      <c r="Y14" s="23">
        <v>0</v>
      </c>
      <c r="Z14" s="23">
        <f t="shared" si="6"/>
        <v>269</v>
      </c>
      <c r="AA14" s="23">
        <v>0</v>
      </c>
      <c r="AB14" s="23">
        <v>269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12873</v>
      </c>
      <c r="E15" s="23">
        <f t="shared" si="1"/>
        <v>10443</v>
      </c>
      <c r="F15" s="23">
        <f t="shared" si="2"/>
        <v>366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366</v>
      </c>
      <c r="M15" s="23">
        <v>0</v>
      </c>
      <c r="N15" s="23">
        <f t="shared" si="3"/>
        <v>1220</v>
      </c>
      <c r="O15" s="23">
        <f>+[2]資源化量内訳!Y15</f>
        <v>844</v>
      </c>
      <c r="P15" s="23">
        <f t="shared" si="4"/>
        <v>10443</v>
      </c>
      <c r="Q15" s="23">
        <v>10443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2185</v>
      </c>
      <c r="AA15" s="23">
        <v>1220</v>
      </c>
      <c r="AB15" s="23">
        <v>965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17703</v>
      </c>
      <c r="E16" s="23">
        <f t="shared" si="1"/>
        <v>14674</v>
      </c>
      <c r="F16" s="23">
        <f t="shared" si="2"/>
        <v>2114</v>
      </c>
      <c r="G16" s="23">
        <v>0</v>
      </c>
      <c r="H16" s="23">
        <v>0</v>
      </c>
      <c r="I16" s="23">
        <v>0</v>
      </c>
      <c r="J16" s="23">
        <v>0</v>
      </c>
      <c r="K16" s="23">
        <v>381</v>
      </c>
      <c r="L16" s="23">
        <v>1733</v>
      </c>
      <c r="M16" s="23">
        <v>0</v>
      </c>
      <c r="N16" s="23">
        <f t="shared" si="3"/>
        <v>0</v>
      </c>
      <c r="O16" s="23">
        <f>+[2]資源化量内訳!Y16</f>
        <v>915</v>
      </c>
      <c r="P16" s="23">
        <f t="shared" si="4"/>
        <v>14674</v>
      </c>
      <c r="Q16" s="23">
        <v>14674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0</v>
      </c>
      <c r="AA16" s="23">
        <v>0</v>
      </c>
      <c r="AB16" s="23">
        <v>0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13587</v>
      </c>
      <c r="E17" s="23">
        <f t="shared" si="1"/>
        <v>0</v>
      </c>
      <c r="F17" s="23">
        <f t="shared" si="2"/>
        <v>13539</v>
      </c>
      <c r="G17" s="23">
        <v>0</v>
      </c>
      <c r="H17" s="23">
        <v>0</v>
      </c>
      <c r="I17" s="23">
        <v>0</v>
      </c>
      <c r="J17" s="23">
        <v>0</v>
      </c>
      <c r="K17" s="23">
        <v>11758</v>
      </c>
      <c r="L17" s="23">
        <v>1781</v>
      </c>
      <c r="M17" s="23">
        <v>0</v>
      </c>
      <c r="N17" s="23">
        <f t="shared" si="3"/>
        <v>48</v>
      </c>
      <c r="O17" s="23">
        <f>+[2]資源化量内訳!Y17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571</v>
      </c>
      <c r="AA17" s="23">
        <v>48</v>
      </c>
      <c r="AB17" s="23">
        <v>0</v>
      </c>
      <c r="AC17" s="23">
        <f t="shared" si="7"/>
        <v>523</v>
      </c>
      <c r="AD17" s="23">
        <v>0</v>
      </c>
      <c r="AE17" s="23">
        <v>0</v>
      </c>
      <c r="AF17" s="23">
        <v>0</v>
      </c>
      <c r="AG17" s="23">
        <v>0</v>
      </c>
      <c r="AH17" s="23">
        <v>68</v>
      </c>
      <c r="AI17" s="23">
        <v>455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14329</v>
      </c>
      <c r="E18" s="23">
        <f t="shared" si="1"/>
        <v>13328</v>
      </c>
      <c r="F18" s="23">
        <f t="shared" si="2"/>
        <v>714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714</v>
      </c>
      <c r="M18" s="23">
        <v>0</v>
      </c>
      <c r="N18" s="23">
        <f t="shared" si="3"/>
        <v>287</v>
      </c>
      <c r="O18" s="23">
        <f>+[2]資源化量内訳!Y18</f>
        <v>0</v>
      </c>
      <c r="P18" s="23">
        <f t="shared" si="4"/>
        <v>13364</v>
      </c>
      <c r="Q18" s="23">
        <v>13328</v>
      </c>
      <c r="R18" s="23">
        <f t="shared" si="5"/>
        <v>36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36</v>
      </c>
      <c r="Y18" s="23">
        <v>0</v>
      </c>
      <c r="Z18" s="23">
        <f t="shared" si="6"/>
        <v>1649</v>
      </c>
      <c r="AA18" s="23">
        <v>287</v>
      </c>
      <c r="AB18" s="23">
        <v>1362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20101</v>
      </c>
      <c r="E19" s="23">
        <f t="shared" si="1"/>
        <v>17079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1331</v>
      </c>
      <c r="O19" s="23">
        <f>+[2]資源化量内訳!Y19</f>
        <v>1691</v>
      </c>
      <c r="P19" s="23">
        <f t="shared" si="4"/>
        <v>17079</v>
      </c>
      <c r="Q19" s="23">
        <v>17079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3749</v>
      </c>
      <c r="AA19" s="23">
        <v>1331</v>
      </c>
      <c r="AB19" s="23">
        <v>2418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47050</v>
      </c>
      <c r="E20" s="23">
        <f t="shared" si="1"/>
        <v>37565</v>
      </c>
      <c r="F20" s="23">
        <f t="shared" si="2"/>
        <v>7833</v>
      </c>
      <c r="G20" s="23">
        <v>3037</v>
      </c>
      <c r="H20" s="23">
        <v>0</v>
      </c>
      <c r="I20" s="23">
        <v>0</v>
      </c>
      <c r="J20" s="23">
        <v>0</v>
      </c>
      <c r="K20" s="23">
        <v>3453</v>
      </c>
      <c r="L20" s="23">
        <v>1343</v>
      </c>
      <c r="M20" s="23">
        <v>0</v>
      </c>
      <c r="N20" s="23">
        <f t="shared" si="3"/>
        <v>125</v>
      </c>
      <c r="O20" s="23">
        <f>+[2]資源化量内訳!Y20</f>
        <v>1527</v>
      </c>
      <c r="P20" s="23">
        <f t="shared" si="4"/>
        <v>39631</v>
      </c>
      <c r="Q20" s="23">
        <v>37565</v>
      </c>
      <c r="R20" s="23">
        <f t="shared" si="5"/>
        <v>2066</v>
      </c>
      <c r="S20" s="23">
        <v>2066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558</v>
      </c>
      <c r="AA20" s="23">
        <v>125</v>
      </c>
      <c r="AB20" s="23">
        <v>433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25725</v>
      </c>
      <c r="E21" s="23">
        <f t="shared" si="1"/>
        <v>23568</v>
      </c>
      <c r="F21" s="23">
        <f t="shared" si="2"/>
        <v>1434</v>
      </c>
      <c r="G21" s="23">
        <v>0</v>
      </c>
      <c r="H21" s="23">
        <v>11</v>
      </c>
      <c r="I21" s="23">
        <v>0</v>
      </c>
      <c r="J21" s="23">
        <v>0</v>
      </c>
      <c r="K21" s="23">
        <v>0</v>
      </c>
      <c r="L21" s="23">
        <v>1423</v>
      </c>
      <c r="M21" s="23">
        <v>0</v>
      </c>
      <c r="N21" s="23">
        <f t="shared" si="3"/>
        <v>313</v>
      </c>
      <c r="O21" s="23">
        <f>+[2]資源化量内訳!Y21</f>
        <v>410</v>
      </c>
      <c r="P21" s="23">
        <f t="shared" si="4"/>
        <v>23656</v>
      </c>
      <c r="Q21" s="23">
        <v>23568</v>
      </c>
      <c r="R21" s="23">
        <f t="shared" si="5"/>
        <v>88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88</v>
      </c>
      <c r="Y21" s="23">
        <v>0</v>
      </c>
      <c r="Z21" s="23">
        <f t="shared" si="6"/>
        <v>2255</v>
      </c>
      <c r="AA21" s="23">
        <v>313</v>
      </c>
      <c r="AB21" s="23">
        <v>1942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6445</v>
      </c>
      <c r="E22" s="23">
        <f t="shared" si="1"/>
        <v>5652</v>
      </c>
      <c r="F22" s="23">
        <f t="shared" si="2"/>
        <v>406</v>
      </c>
      <c r="G22" s="23">
        <v>406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+[2]資源化量内訳!Y22</f>
        <v>387</v>
      </c>
      <c r="P22" s="23">
        <f t="shared" si="4"/>
        <v>5896</v>
      </c>
      <c r="Q22" s="23">
        <v>5652</v>
      </c>
      <c r="R22" s="23">
        <f t="shared" si="5"/>
        <v>244</v>
      </c>
      <c r="S22" s="23">
        <v>244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675</v>
      </c>
      <c r="AA22" s="23">
        <v>0</v>
      </c>
      <c r="AB22" s="23">
        <v>602</v>
      </c>
      <c r="AC22" s="23">
        <f t="shared" si="7"/>
        <v>73</v>
      </c>
      <c r="AD22" s="23">
        <v>73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13475</v>
      </c>
      <c r="E23" s="23">
        <f t="shared" si="1"/>
        <v>12165</v>
      </c>
      <c r="F23" s="23">
        <f t="shared" si="2"/>
        <v>724</v>
      </c>
      <c r="G23" s="23">
        <v>602</v>
      </c>
      <c r="H23" s="23">
        <v>0</v>
      </c>
      <c r="I23" s="23">
        <v>0</v>
      </c>
      <c r="J23" s="23">
        <v>0</v>
      </c>
      <c r="K23" s="23">
        <v>0</v>
      </c>
      <c r="L23" s="23">
        <v>122</v>
      </c>
      <c r="M23" s="23">
        <v>0</v>
      </c>
      <c r="N23" s="23">
        <f t="shared" si="3"/>
        <v>0</v>
      </c>
      <c r="O23" s="23">
        <f>+[2]資源化量内訳!Y23</f>
        <v>586</v>
      </c>
      <c r="P23" s="23">
        <f t="shared" si="4"/>
        <v>12165</v>
      </c>
      <c r="Q23" s="23">
        <v>12165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518</v>
      </c>
      <c r="AA23" s="23">
        <v>0</v>
      </c>
      <c r="AB23" s="23">
        <v>480</v>
      </c>
      <c r="AC23" s="23">
        <f t="shared" si="7"/>
        <v>38</v>
      </c>
      <c r="AD23" s="23">
        <v>38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6740</v>
      </c>
      <c r="E24" s="23">
        <f t="shared" si="1"/>
        <v>5697</v>
      </c>
      <c r="F24" s="23">
        <f t="shared" si="2"/>
        <v>941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941</v>
      </c>
      <c r="M24" s="23">
        <v>0</v>
      </c>
      <c r="N24" s="23">
        <f t="shared" si="3"/>
        <v>102</v>
      </c>
      <c r="O24" s="23">
        <f>+[2]資源化量内訳!Y24</f>
        <v>0</v>
      </c>
      <c r="P24" s="23">
        <f t="shared" si="4"/>
        <v>5697</v>
      </c>
      <c r="Q24" s="23">
        <v>5697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753</v>
      </c>
      <c r="AA24" s="23">
        <v>102</v>
      </c>
      <c r="AB24" s="23">
        <v>651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9574</v>
      </c>
      <c r="E25" s="23">
        <f t="shared" si="1"/>
        <v>8132</v>
      </c>
      <c r="F25" s="23">
        <f t="shared" si="2"/>
        <v>712</v>
      </c>
      <c r="G25" s="23">
        <v>218</v>
      </c>
      <c r="H25" s="23">
        <v>0</v>
      </c>
      <c r="I25" s="23">
        <v>0</v>
      </c>
      <c r="J25" s="23">
        <v>0</v>
      </c>
      <c r="K25" s="23">
        <v>49</v>
      </c>
      <c r="L25" s="23">
        <v>445</v>
      </c>
      <c r="M25" s="23">
        <v>0</v>
      </c>
      <c r="N25" s="23">
        <f t="shared" si="3"/>
        <v>0</v>
      </c>
      <c r="O25" s="23">
        <f>+[2]資源化量内訳!Y25</f>
        <v>730</v>
      </c>
      <c r="P25" s="23">
        <f t="shared" si="4"/>
        <v>8132</v>
      </c>
      <c r="Q25" s="23">
        <v>8132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329</v>
      </c>
      <c r="AA25" s="23">
        <v>0</v>
      </c>
      <c r="AB25" s="23">
        <v>329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12005</v>
      </c>
      <c r="E26" s="23">
        <f t="shared" si="1"/>
        <v>9568</v>
      </c>
      <c r="F26" s="23">
        <f t="shared" si="2"/>
        <v>1912</v>
      </c>
      <c r="G26" s="23">
        <v>0</v>
      </c>
      <c r="H26" s="23">
        <v>58</v>
      </c>
      <c r="I26" s="23">
        <v>0</v>
      </c>
      <c r="J26" s="23">
        <v>0</v>
      </c>
      <c r="K26" s="23">
        <v>0</v>
      </c>
      <c r="L26" s="23">
        <v>1854</v>
      </c>
      <c r="M26" s="23">
        <v>0</v>
      </c>
      <c r="N26" s="23">
        <f t="shared" si="3"/>
        <v>389</v>
      </c>
      <c r="O26" s="23">
        <f>+[2]資源化量内訳!Y26</f>
        <v>136</v>
      </c>
      <c r="P26" s="23">
        <f t="shared" si="4"/>
        <v>9706</v>
      </c>
      <c r="Q26" s="23">
        <v>9568</v>
      </c>
      <c r="R26" s="23">
        <f t="shared" si="5"/>
        <v>138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138</v>
      </c>
      <c r="Y26" s="23">
        <v>0</v>
      </c>
      <c r="Z26" s="23">
        <f t="shared" si="6"/>
        <v>1022</v>
      </c>
      <c r="AA26" s="23">
        <v>389</v>
      </c>
      <c r="AB26" s="23">
        <v>628</v>
      </c>
      <c r="AC26" s="23">
        <f t="shared" si="7"/>
        <v>5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5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9189</v>
      </c>
      <c r="E27" s="23">
        <f t="shared" si="1"/>
        <v>8088</v>
      </c>
      <c r="F27" s="23">
        <f t="shared" si="2"/>
        <v>745</v>
      </c>
      <c r="G27" s="23">
        <v>191</v>
      </c>
      <c r="H27" s="23">
        <v>0</v>
      </c>
      <c r="I27" s="23">
        <v>0</v>
      </c>
      <c r="J27" s="23">
        <v>0</v>
      </c>
      <c r="K27" s="23">
        <v>0</v>
      </c>
      <c r="L27" s="23">
        <v>554</v>
      </c>
      <c r="M27" s="23">
        <v>0</v>
      </c>
      <c r="N27" s="23">
        <f t="shared" si="3"/>
        <v>204</v>
      </c>
      <c r="O27" s="23">
        <f>+[2]資源化量内訳!Y27</f>
        <v>152</v>
      </c>
      <c r="P27" s="23">
        <f t="shared" si="4"/>
        <v>8305</v>
      </c>
      <c r="Q27" s="23">
        <v>8088</v>
      </c>
      <c r="R27" s="23">
        <f t="shared" si="5"/>
        <v>217</v>
      </c>
      <c r="S27" s="23">
        <v>191</v>
      </c>
      <c r="T27" s="23">
        <v>0</v>
      </c>
      <c r="U27" s="23">
        <v>0</v>
      </c>
      <c r="V27" s="23">
        <v>0</v>
      </c>
      <c r="W27" s="23">
        <v>0</v>
      </c>
      <c r="X27" s="23">
        <v>26</v>
      </c>
      <c r="Y27" s="23">
        <v>0</v>
      </c>
      <c r="Z27" s="23">
        <f t="shared" si="6"/>
        <v>945</v>
      </c>
      <c r="AA27" s="23">
        <v>204</v>
      </c>
      <c r="AB27" s="23">
        <v>741</v>
      </c>
      <c r="AC27" s="23">
        <f t="shared" si="7"/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8115</v>
      </c>
      <c r="E28" s="23">
        <f t="shared" si="1"/>
        <v>6415</v>
      </c>
      <c r="F28" s="23">
        <f t="shared" si="2"/>
        <v>1286</v>
      </c>
      <c r="G28" s="23">
        <v>639</v>
      </c>
      <c r="H28" s="23">
        <v>46</v>
      </c>
      <c r="I28" s="23">
        <v>0</v>
      </c>
      <c r="J28" s="23">
        <v>0</v>
      </c>
      <c r="K28" s="23">
        <v>0</v>
      </c>
      <c r="L28" s="23">
        <v>601</v>
      </c>
      <c r="M28" s="23">
        <v>0</v>
      </c>
      <c r="N28" s="23">
        <f t="shared" si="3"/>
        <v>414</v>
      </c>
      <c r="O28" s="23">
        <f>+[2]資源化量内訳!Y28</f>
        <v>0</v>
      </c>
      <c r="P28" s="23">
        <f t="shared" si="4"/>
        <v>6883</v>
      </c>
      <c r="Q28" s="23">
        <v>6415</v>
      </c>
      <c r="R28" s="23">
        <f t="shared" si="5"/>
        <v>468</v>
      </c>
      <c r="S28" s="23">
        <v>468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f t="shared" si="6"/>
        <v>957</v>
      </c>
      <c r="AA28" s="23">
        <v>414</v>
      </c>
      <c r="AB28" s="23">
        <v>515</v>
      </c>
      <c r="AC28" s="23">
        <f t="shared" si="7"/>
        <v>28</v>
      </c>
      <c r="AD28" s="23">
        <v>28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8935</v>
      </c>
      <c r="E29" s="23">
        <f t="shared" si="1"/>
        <v>7864</v>
      </c>
      <c r="F29" s="23">
        <f t="shared" si="2"/>
        <v>899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744</v>
      </c>
      <c r="M29" s="23">
        <v>155</v>
      </c>
      <c r="N29" s="23">
        <f t="shared" si="3"/>
        <v>0</v>
      </c>
      <c r="O29" s="23">
        <f>+[2]資源化量内訳!Y29</f>
        <v>172</v>
      </c>
      <c r="P29" s="23">
        <f t="shared" si="4"/>
        <v>7864</v>
      </c>
      <c r="Q29" s="23">
        <v>7864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271</v>
      </c>
      <c r="AA29" s="23">
        <v>0</v>
      </c>
      <c r="AB29" s="23">
        <v>217</v>
      </c>
      <c r="AC29" s="23">
        <f t="shared" si="7"/>
        <v>54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54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7966</v>
      </c>
      <c r="E30" s="23">
        <f t="shared" si="1"/>
        <v>6700</v>
      </c>
      <c r="F30" s="23">
        <f t="shared" si="2"/>
        <v>674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569</v>
      </c>
      <c r="M30" s="23">
        <v>105</v>
      </c>
      <c r="N30" s="23">
        <f t="shared" si="3"/>
        <v>0</v>
      </c>
      <c r="O30" s="23">
        <f>+[2]資源化量内訳!Y30</f>
        <v>592</v>
      </c>
      <c r="P30" s="23">
        <f t="shared" si="4"/>
        <v>6700</v>
      </c>
      <c r="Q30" s="23">
        <v>6700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281</v>
      </c>
      <c r="AA30" s="23">
        <v>0</v>
      </c>
      <c r="AB30" s="23">
        <v>176</v>
      </c>
      <c r="AC30" s="23">
        <f t="shared" si="7"/>
        <v>105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105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8779</v>
      </c>
      <c r="E31" s="23">
        <f t="shared" si="1"/>
        <v>6740</v>
      </c>
      <c r="F31" s="23">
        <f t="shared" si="2"/>
        <v>794</v>
      </c>
      <c r="G31" s="23">
        <v>750</v>
      </c>
      <c r="H31" s="23">
        <v>0</v>
      </c>
      <c r="I31" s="23">
        <v>0</v>
      </c>
      <c r="J31" s="23">
        <v>0</v>
      </c>
      <c r="K31" s="23">
        <v>0</v>
      </c>
      <c r="L31" s="23">
        <v>44</v>
      </c>
      <c r="M31" s="23">
        <v>0</v>
      </c>
      <c r="N31" s="23">
        <f t="shared" si="3"/>
        <v>1001</v>
      </c>
      <c r="O31" s="23">
        <f>+[2]資源化量内訳!Y31</f>
        <v>244</v>
      </c>
      <c r="P31" s="23">
        <f t="shared" si="4"/>
        <v>7256</v>
      </c>
      <c r="Q31" s="23">
        <v>6740</v>
      </c>
      <c r="R31" s="23">
        <f t="shared" si="5"/>
        <v>516</v>
      </c>
      <c r="S31" s="23">
        <v>516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1582</v>
      </c>
      <c r="AA31" s="23">
        <v>1001</v>
      </c>
      <c r="AB31" s="23">
        <v>564</v>
      </c>
      <c r="AC31" s="23">
        <f t="shared" si="7"/>
        <v>17</v>
      </c>
      <c r="AD31" s="23">
        <v>17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7988</v>
      </c>
      <c r="E32" s="23">
        <f t="shared" si="1"/>
        <v>6777</v>
      </c>
      <c r="F32" s="23">
        <f t="shared" si="2"/>
        <v>949</v>
      </c>
      <c r="G32" s="23">
        <v>599</v>
      </c>
      <c r="H32" s="23">
        <v>28</v>
      </c>
      <c r="I32" s="23">
        <v>0</v>
      </c>
      <c r="J32" s="23">
        <v>0</v>
      </c>
      <c r="K32" s="23">
        <v>0</v>
      </c>
      <c r="L32" s="23">
        <v>322</v>
      </c>
      <c r="M32" s="23">
        <v>0</v>
      </c>
      <c r="N32" s="23">
        <f t="shared" si="3"/>
        <v>29</v>
      </c>
      <c r="O32" s="23">
        <f>+[2]資源化量内訳!Y32</f>
        <v>233</v>
      </c>
      <c r="P32" s="23">
        <f t="shared" si="4"/>
        <v>7224</v>
      </c>
      <c r="Q32" s="23">
        <v>6777</v>
      </c>
      <c r="R32" s="23">
        <f t="shared" si="5"/>
        <v>447</v>
      </c>
      <c r="S32" s="23">
        <v>447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876</v>
      </c>
      <c r="AA32" s="23">
        <v>29</v>
      </c>
      <c r="AB32" s="23">
        <v>833</v>
      </c>
      <c r="AC32" s="23">
        <f t="shared" si="7"/>
        <v>14</v>
      </c>
      <c r="AD32" s="23">
        <v>14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2020</v>
      </c>
      <c r="E33" s="23">
        <f t="shared" si="1"/>
        <v>1536</v>
      </c>
      <c r="F33" s="23">
        <f t="shared" si="2"/>
        <v>183</v>
      </c>
      <c r="G33" s="23">
        <v>183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+[2]資源化量内訳!Y33</f>
        <v>301</v>
      </c>
      <c r="P33" s="23">
        <f t="shared" si="4"/>
        <v>1662</v>
      </c>
      <c r="Q33" s="23">
        <v>1536</v>
      </c>
      <c r="R33" s="23">
        <f t="shared" si="5"/>
        <v>126</v>
      </c>
      <c r="S33" s="23">
        <v>126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120</v>
      </c>
      <c r="AA33" s="23">
        <v>0</v>
      </c>
      <c r="AB33" s="23">
        <v>116</v>
      </c>
      <c r="AC33" s="23">
        <f t="shared" si="7"/>
        <v>4</v>
      </c>
      <c r="AD33" s="23">
        <v>4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5536</v>
      </c>
      <c r="E34" s="23">
        <f t="shared" si="1"/>
        <v>4578</v>
      </c>
      <c r="F34" s="23">
        <f t="shared" si="2"/>
        <v>635</v>
      </c>
      <c r="G34" s="23">
        <v>360</v>
      </c>
      <c r="H34" s="23">
        <v>0</v>
      </c>
      <c r="I34" s="23">
        <v>0</v>
      </c>
      <c r="J34" s="23">
        <v>0</v>
      </c>
      <c r="K34" s="23">
        <v>0</v>
      </c>
      <c r="L34" s="23">
        <v>275</v>
      </c>
      <c r="M34" s="23">
        <v>0</v>
      </c>
      <c r="N34" s="23">
        <f t="shared" si="3"/>
        <v>323</v>
      </c>
      <c r="O34" s="23">
        <f>+[2]資源化量内訳!Y34</f>
        <v>0</v>
      </c>
      <c r="P34" s="23">
        <f t="shared" si="4"/>
        <v>4847</v>
      </c>
      <c r="Q34" s="23">
        <v>4578</v>
      </c>
      <c r="R34" s="23">
        <f t="shared" si="5"/>
        <v>269</v>
      </c>
      <c r="S34" s="23">
        <v>269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513</v>
      </c>
      <c r="AA34" s="23">
        <v>323</v>
      </c>
      <c r="AB34" s="23">
        <v>181</v>
      </c>
      <c r="AC34" s="23">
        <f t="shared" si="7"/>
        <v>9</v>
      </c>
      <c r="AD34" s="23">
        <v>9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2783</v>
      </c>
      <c r="E35" s="23">
        <f t="shared" si="1"/>
        <v>1948</v>
      </c>
      <c r="F35" s="23">
        <f t="shared" si="2"/>
        <v>246</v>
      </c>
      <c r="G35" s="23">
        <v>173</v>
      </c>
      <c r="H35" s="23">
        <v>45</v>
      </c>
      <c r="I35" s="23">
        <v>0</v>
      </c>
      <c r="J35" s="23">
        <v>0</v>
      </c>
      <c r="K35" s="23">
        <v>0</v>
      </c>
      <c r="L35" s="23">
        <v>28</v>
      </c>
      <c r="M35" s="23">
        <v>0</v>
      </c>
      <c r="N35" s="23">
        <f t="shared" si="3"/>
        <v>214</v>
      </c>
      <c r="O35" s="23">
        <f>+[2]資源化量内訳!Y35</f>
        <v>375</v>
      </c>
      <c r="P35" s="23">
        <f t="shared" si="4"/>
        <v>2077</v>
      </c>
      <c r="Q35" s="23">
        <v>1948</v>
      </c>
      <c r="R35" s="23">
        <f t="shared" si="5"/>
        <v>129</v>
      </c>
      <c r="S35" s="23">
        <v>129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295</v>
      </c>
      <c r="AA35" s="23">
        <v>214</v>
      </c>
      <c r="AB35" s="23">
        <v>77</v>
      </c>
      <c r="AC35" s="23">
        <f t="shared" si="7"/>
        <v>4</v>
      </c>
      <c r="AD35" s="23">
        <v>4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3907</v>
      </c>
      <c r="E36" s="23">
        <f t="shared" si="1"/>
        <v>3230</v>
      </c>
      <c r="F36" s="23">
        <f t="shared" si="2"/>
        <v>451</v>
      </c>
      <c r="G36" s="23">
        <v>451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112</v>
      </c>
      <c r="O36" s="23">
        <f>+[2]資源化量内訳!Y36</f>
        <v>114</v>
      </c>
      <c r="P36" s="23">
        <f t="shared" si="4"/>
        <v>3567</v>
      </c>
      <c r="Q36" s="23">
        <v>3230</v>
      </c>
      <c r="R36" s="23">
        <f t="shared" si="5"/>
        <v>337</v>
      </c>
      <c r="S36" s="23">
        <v>337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251</v>
      </c>
      <c r="AA36" s="23">
        <v>112</v>
      </c>
      <c r="AB36" s="23">
        <v>128</v>
      </c>
      <c r="AC36" s="23">
        <f t="shared" si="7"/>
        <v>11</v>
      </c>
      <c r="AD36" s="23">
        <v>11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5374</v>
      </c>
      <c r="E37" s="23">
        <f t="shared" si="1"/>
        <v>4159</v>
      </c>
      <c r="F37" s="23">
        <f t="shared" si="2"/>
        <v>1214</v>
      </c>
      <c r="G37" s="23">
        <v>11</v>
      </c>
      <c r="H37" s="23">
        <v>0</v>
      </c>
      <c r="I37" s="23">
        <v>0</v>
      </c>
      <c r="J37" s="23">
        <v>0</v>
      </c>
      <c r="K37" s="23">
        <v>244</v>
      </c>
      <c r="L37" s="23">
        <v>819</v>
      </c>
      <c r="M37" s="23">
        <v>140</v>
      </c>
      <c r="N37" s="23">
        <f t="shared" si="3"/>
        <v>1</v>
      </c>
      <c r="O37" s="23">
        <f>+[2]資源化量内訳!Y37</f>
        <v>0</v>
      </c>
      <c r="P37" s="23">
        <f t="shared" si="4"/>
        <v>4160</v>
      </c>
      <c r="Q37" s="23">
        <v>4159</v>
      </c>
      <c r="R37" s="23">
        <f t="shared" si="5"/>
        <v>1</v>
      </c>
      <c r="S37" s="23">
        <v>0</v>
      </c>
      <c r="T37" s="23">
        <v>0</v>
      </c>
      <c r="U37" s="23">
        <v>0</v>
      </c>
      <c r="V37" s="23">
        <v>0</v>
      </c>
      <c r="W37" s="23">
        <v>1</v>
      </c>
      <c r="X37" s="23">
        <v>0</v>
      </c>
      <c r="Y37" s="23">
        <v>0</v>
      </c>
      <c r="Z37" s="23">
        <f t="shared" si="6"/>
        <v>90</v>
      </c>
      <c r="AA37" s="23">
        <v>1</v>
      </c>
      <c r="AB37" s="23">
        <v>0</v>
      </c>
      <c r="AC37" s="23">
        <f t="shared" si="7"/>
        <v>89</v>
      </c>
      <c r="AD37" s="23">
        <v>11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78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5183</v>
      </c>
      <c r="E38" s="23">
        <f t="shared" si="1"/>
        <v>4257</v>
      </c>
      <c r="F38" s="23">
        <f t="shared" si="2"/>
        <v>548</v>
      </c>
      <c r="G38" s="23">
        <v>548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3"/>
        <v>0</v>
      </c>
      <c r="O38" s="23">
        <f>+[2]資源化量内訳!Y38</f>
        <v>378</v>
      </c>
      <c r="P38" s="23">
        <f t="shared" si="4"/>
        <v>4522</v>
      </c>
      <c r="Q38" s="23">
        <v>4257</v>
      </c>
      <c r="R38" s="23">
        <f t="shared" si="5"/>
        <v>265</v>
      </c>
      <c r="S38" s="23">
        <v>265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316</v>
      </c>
      <c r="AA38" s="23">
        <v>0</v>
      </c>
      <c r="AB38" s="23">
        <v>168</v>
      </c>
      <c r="AC38" s="23">
        <f t="shared" si="7"/>
        <v>148</v>
      </c>
      <c r="AD38" s="23">
        <v>148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5843</v>
      </c>
      <c r="E39" s="23">
        <f t="shared" si="1"/>
        <v>4547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89</v>
      </c>
      <c r="O39" s="23">
        <f>+[2]資源化量内訳!Y39</f>
        <v>1207</v>
      </c>
      <c r="P39" s="23">
        <f t="shared" si="4"/>
        <v>4547</v>
      </c>
      <c r="Q39" s="23">
        <v>4547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269</v>
      </c>
      <c r="AA39" s="23">
        <v>89</v>
      </c>
      <c r="AB39" s="23">
        <v>180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5154</v>
      </c>
      <c r="E40" s="23">
        <f t="shared" si="1"/>
        <v>4529</v>
      </c>
      <c r="F40" s="23">
        <f t="shared" si="2"/>
        <v>622</v>
      </c>
      <c r="G40" s="23">
        <v>111</v>
      </c>
      <c r="H40" s="23">
        <v>0</v>
      </c>
      <c r="I40" s="23">
        <v>0</v>
      </c>
      <c r="J40" s="23">
        <v>0</v>
      </c>
      <c r="K40" s="23">
        <v>25</v>
      </c>
      <c r="L40" s="23">
        <v>486</v>
      </c>
      <c r="M40" s="23">
        <v>0</v>
      </c>
      <c r="N40" s="23">
        <f t="shared" si="3"/>
        <v>3</v>
      </c>
      <c r="O40" s="23">
        <f>+[2]資源化量内訳!Y40</f>
        <v>0</v>
      </c>
      <c r="P40" s="23">
        <f t="shared" si="4"/>
        <v>4637</v>
      </c>
      <c r="Q40" s="23">
        <v>4529</v>
      </c>
      <c r="R40" s="23">
        <f t="shared" si="5"/>
        <v>108</v>
      </c>
      <c r="S40" s="23">
        <v>108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185</v>
      </c>
      <c r="AA40" s="23">
        <v>3</v>
      </c>
      <c r="AB40" s="23">
        <v>179</v>
      </c>
      <c r="AC40" s="23">
        <f t="shared" si="7"/>
        <v>3</v>
      </c>
      <c r="AD40" s="23">
        <v>3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1974</v>
      </c>
      <c r="E41" s="23">
        <f t="shared" si="1"/>
        <v>1856</v>
      </c>
      <c r="F41" s="23">
        <f t="shared" si="2"/>
        <v>104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104</v>
      </c>
      <c r="M41" s="23">
        <v>0</v>
      </c>
      <c r="N41" s="23">
        <f t="shared" si="3"/>
        <v>12</v>
      </c>
      <c r="O41" s="23">
        <f>+[2]資源化量内訳!Y41</f>
        <v>2</v>
      </c>
      <c r="P41" s="23">
        <f t="shared" si="4"/>
        <v>1861</v>
      </c>
      <c r="Q41" s="23">
        <v>1856</v>
      </c>
      <c r="R41" s="23">
        <f t="shared" si="5"/>
        <v>5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5</v>
      </c>
      <c r="Y41" s="23">
        <v>0</v>
      </c>
      <c r="Z41" s="23">
        <f t="shared" si="6"/>
        <v>104</v>
      </c>
      <c r="AA41" s="23">
        <v>12</v>
      </c>
      <c r="AB41" s="23">
        <v>92</v>
      </c>
      <c r="AC41" s="23">
        <f t="shared" si="7"/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1249</v>
      </c>
      <c r="E42" s="23">
        <f t="shared" si="1"/>
        <v>1160</v>
      </c>
      <c r="F42" s="23">
        <f t="shared" si="2"/>
        <v>76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76</v>
      </c>
      <c r="M42" s="23">
        <v>0</v>
      </c>
      <c r="N42" s="23">
        <f t="shared" si="3"/>
        <v>8</v>
      </c>
      <c r="O42" s="23">
        <f>+[2]資源化量内訳!Y42</f>
        <v>5</v>
      </c>
      <c r="P42" s="23">
        <f t="shared" si="4"/>
        <v>1164</v>
      </c>
      <c r="Q42" s="23">
        <v>1160</v>
      </c>
      <c r="R42" s="23">
        <f t="shared" si="5"/>
        <v>4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4</v>
      </c>
      <c r="Y42" s="23">
        <v>0</v>
      </c>
      <c r="Z42" s="23">
        <f t="shared" si="6"/>
        <v>132</v>
      </c>
      <c r="AA42" s="23">
        <v>8</v>
      </c>
      <c r="AB42" s="23">
        <v>124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2011</v>
      </c>
      <c r="E43" s="23">
        <f t="shared" si="1"/>
        <v>1787</v>
      </c>
      <c r="F43" s="23">
        <f t="shared" si="2"/>
        <v>197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197</v>
      </c>
      <c r="M43" s="23">
        <v>0</v>
      </c>
      <c r="N43" s="23">
        <f t="shared" si="3"/>
        <v>27</v>
      </c>
      <c r="O43" s="23">
        <f>+[2]資源化量内訳!Y43</f>
        <v>0</v>
      </c>
      <c r="P43" s="23">
        <f t="shared" si="4"/>
        <v>1794</v>
      </c>
      <c r="Q43" s="23">
        <v>1787</v>
      </c>
      <c r="R43" s="23">
        <f t="shared" si="5"/>
        <v>7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7</v>
      </c>
      <c r="Y43" s="23">
        <v>0</v>
      </c>
      <c r="Z43" s="23">
        <f t="shared" si="6"/>
        <v>198</v>
      </c>
      <c r="AA43" s="23">
        <v>27</v>
      </c>
      <c r="AB43" s="23">
        <v>171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678</v>
      </c>
      <c r="E44" s="23">
        <f t="shared" si="1"/>
        <v>611</v>
      </c>
      <c r="F44" s="23">
        <f t="shared" si="2"/>
        <v>67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67</v>
      </c>
      <c r="M44" s="23">
        <v>0</v>
      </c>
      <c r="N44" s="23">
        <f t="shared" si="3"/>
        <v>0</v>
      </c>
      <c r="O44" s="23">
        <f>+[2]資源化量内訳!Y44</f>
        <v>0</v>
      </c>
      <c r="P44" s="23">
        <f t="shared" si="4"/>
        <v>632</v>
      </c>
      <c r="Q44" s="23">
        <v>611</v>
      </c>
      <c r="R44" s="23">
        <f t="shared" si="5"/>
        <v>21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21</v>
      </c>
      <c r="Y44" s="23">
        <v>0</v>
      </c>
      <c r="Z44" s="23">
        <f t="shared" si="6"/>
        <v>4</v>
      </c>
      <c r="AA44" s="23">
        <v>0</v>
      </c>
      <c r="AB44" s="23">
        <v>4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2211</v>
      </c>
      <c r="E45" s="23">
        <f t="shared" si="1"/>
        <v>1883</v>
      </c>
      <c r="F45" s="23">
        <f t="shared" si="2"/>
        <v>269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269</v>
      </c>
      <c r="M45" s="23">
        <v>0</v>
      </c>
      <c r="N45" s="23">
        <f t="shared" si="3"/>
        <v>59</v>
      </c>
      <c r="O45" s="23">
        <f>+[2]資源化量内訳!Y45</f>
        <v>0</v>
      </c>
      <c r="P45" s="23">
        <f t="shared" si="4"/>
        <v>1893</v>
      </c>
      <c r="Q45" s="23">
        <v>1883</v>
      </c>
      <c r="R45" s="23">
        <f t="shared" si="5"/>
        <v>10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10</v>
      </c>
      <c r="Y45" s="23">
        <v>0</v>
      </c>
      <c r="Z45" s="23">
        <f t="shared" si="6"/>
        <v>268</v>
      </c>
      <c r="AA45" s="23">
        <v>59</v>
      </c>
      <c r="AB45" s="23">
        <v>209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1569</v>
      </c>
      <c r="E46" s="23">
        <f t="shared" si="1"/>
        <v>1370</v>
      </c>
      <c r="F46" s="23">
        <f t="shared" si="2"/>
        <v>186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186</v>
      </c>
      <c r="M46" s="23">
        <v>0</v>
      </c>
      <c r="N46" s="23">
        <f t="shared" si="3"/>
        <v>12</v>
      </c>
      <c r="O46" s="23">
        <f>+[2]資源化量内訳!Y46</f>
        <v>1</v>
      </c>
      <c r="P46" s="23">
        <f t="shared" si="4"/>
        <v>1380</v>
      </c>
      <c r="Q46" s="23">
        <v>1370</v>
      </c>
      <c r="R46" s="23">
        <f t="shared" si="5"/>
        <v>10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10</v>
      </c>
      <c r="Y46" s="23">
        <v>0</v>
      </c>
      <c r="Z46" s="23">
        <f t="shared" si="6"/>
        <v>160</v>
      </c>
      <c r="AA46" s="23">
        <v>12</v>
      </c>
      <c r="AB46" s="23">
        <v>148</v>
      </c>
      <c r="AC46" s="23">
        <f t="shared" si="7"/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298</v>
      </c>
      <c r="E47" s="23">
        <f t="shared" si="1"/>
        <v>235</v>
      </c>
      <c r="F47" s="23">
        <f t="shared" si="2"/>
        <v>59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59</v>
      </c>
      <c r="M47" s="23">
        <v>0</v>
      </c>
      <c r="N47" s="23">
        <f t="shared" si="3"/>
        <v>4</v>
      </c>
      <c r="O47" s="23">
        <f>+[2]資源化量内訳!Y47</f>
        <v>0</v>
      </c>
      <c r="P47" s="23">
        <f t="shared" si="4"/>
        <v>237</v>
      </c>
      <c r="Q47" s="23">
        <v>235</v>
      </c>
      <c r="R47" s="23">
        <f t="shared" si="5"/>
        <v>2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2</v>
      </c>
      <c r="Y47" s="23">
        <v>0</v>
      </c>
      <c r="Z47" s="23">
        <f t="shared" si="6"/>
        <v>30</v>
      </c>
      <c r="AA47" s="23">
        <v>4</v>
      </c>
      <c r="AB47" s="23">
        <v>26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4233</v>
      </c>
      <c r="E48" s="23">
        <f t="shared" si="1"/>
        <v>3747</v>
      </c>
      <c r="F48" s="23">
        <f t="shared" si="2"/>
        <v>302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302</v>
      </c>
      <c r="M48" s="23">
        <v>0</v>
      </c>
      <c r="N48" s="23">
        <f t="shared" si="3"/>
        <v>88</v>
      </c>
      <c r="O48" s="23">
        <f>+[2]資源化量内訳!Y48</f>
        <v>96</v>
      </c>
      <c r="P48" s="23">
        <f t="shared" si="4"/>
        <v>3763</v>
      </c>
      <c r="Q48" s="23">
        <v>3747</v>
      </c>
      <c r="R48" s="23">
        <f t="shared" si="5"/>
        <v>16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16</v>
      </c>
      <c r="Y48" s="23">
        <v>0</v>
      </c>
      <c r="Z48" s="23">
        <f t="shared" si="6"/>
        <v>478</v>
      </c>
      <c r="AA48" s="23">
        <v>88</v>
      </c>
      <c r="AB48" s="23">
        <v>390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476</v>
      </c>
      <c r="E49" s="23">
        <f t="shared" si="1"/>
        <v>381</v>
      </c>
      <c r="F49" s="23">
        <f t="shared" si="2"/>
        <v>86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86</v>
      </c>
      <c r="M49" s="23">
        <v>0</v>
      </c>
      <c r="N49" s="23">
        <f t="shared" si="3"/>
        <v>4</v>
      </c>
      <c r="O49" s="23">
        <f>+[2]資源化量内訳!Y49</f>
        <v>5</v>
      </c>
      <c r="P49" s="23">
        <f t="shared" si="4"/>
        <v>381</v>
      </c>
      <c r="Q49" s="23">
        <v>381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42</v>
      </c>
      <c r="AA49" s="23">
        <v>4</v>
      </c>
      <c r="AB49" s="23">
        <v>38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AO3:AO5"/>
    <mergeCell ref="AP3:AP5"/>
    <mergeCell ref="AQ3:AQ5"/>
    <mergeCell ref="AR3:AR5"/>
    <mergeCell ref="AS3:AS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/>
  <headerFooter alignWithMargins="0">
    <oddHeader>&amp;Lごみ処理の状況（平成28年度実績）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16384" width="9" style="3"/>
  </cols>
  <sheetData>
    <row r="1" spans="1:45" ht="16.2" x14ac:dyDescent="0.2">
      <c r="A1" s="1" t="s">
        <v>0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76" t="s">
        <v>1</v>
      </c>
      <c r="B2" s="76" t="s">
        <v>2</v>
      </c>
      <c r="C2" s="73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 t="s">
        <v>5</v>
      </c>
      <c r="Q2" s="7"/>
      <c r="R2" s="7"/>
      <c r="S2" s="7"/>
      <c r="T2" s="7"/>
      <c r="U2" s="7"/>
      <c r="V2" s="7"/>
      <c r="W2" s="7"/>
      <c r="X2" s="7"/>
      <c r="Y2" s="8"/>
      <c r="Z2" s="6" t="s">
        <v>6</v>
      </c>
      <c r="AA2" s="7"/>
      <c r="AB2" s="7"/>
      <c r="AC2" s="7"/>
      <c r="AD2" s="7"/>
      <c r="AE2" s="7"/>
      <c r="AF2" s="7"/>
      <c r="AG2" s="7"/>
      <c r="AH2" s="7"/>
      <c r="AI2" s="7"/>
      <c r="AJ2" s="8"/>
      <c r="AK2" s="9" t="s">
        <v>7</v>
      </c>
      <c r="AL2" s="7"/>
      <c r="AM2" s="7"/>
      <c r="AN2" s="7"/>
      <c r="AO2" s="7"/>
      <c r="AP2" s="7"/>
      <c r="AQ2" s="7"/>
      <c r="AR2" s="7"/>
      <c r="AS2" s="8"/>
    </row>
    <row r="3" spans="1:45" s="10" customFormat="1" ht="25.5" customHeight="1" x14ac:dyDescent="0.2">
      <c r="A3" s="75"/>
      <c r="B3" s="75"/>
      <c r="C3" s="74"/>
      <c r="D3" s="72" t="s">
        <v>8</v>
      </c>
      <c r="E3" s="73" t="s">
        <v>9</v>
      </c>
      <c r="F3" s="81" t="s">
        <v>10</v>
      </c>
      <c r="G3" s="82"/>
      <c r="H3" s="82"/>
      <c r="I3" s="82"/>
      <c r="J3" s="82"/>
      <c r="K3" s="82"/>
      <c r="L3" s="82"/>
      <c r="M3" s="83"/>
      <c r="N3" s="73" t="s">
        <v>11</v>
      </c>
      <c r="O3" s="73" t="s">
        <v>12</v>
      </c>
      <c r="P3" s="72" t="s">
        <v>8</v>
      </c>
      <c r="Q3" s="73" t="s">
        <v>9</v>
      </c>
      <c r="R3" s="78" t="s">
        <v>13</v>
      </c>
      <c r="S3" s="79"/>
      <c r="T3" s="79"/>
      <c r="U3" s="79"/>
      <c r="V3" s="79"/>
      <c r="W3" s="79"/>
      <c r="X3" s="79"/>
      <c r="Y3" s="80"/>
      <c r="Z3" s="72" t="s">
        <v>8</v>
      </c>
      <c r="AA3" s="73" t="s">
        <v>14</v>
      </c>
      <c r="AB3" s="73" t="s">
        <v>15</v>
      </c>
      <c r="AC3" s="11" t="s">
        <v>16</v>
      </c>
      <c r="AD3" s="7"/>
      <c r="AE3" s="7"/>
      <c r="AF3" s="7"/>
      <c r="AG3" s="7"/>
      <c r="AH3" s="7"/>
      <c r="AI3" s="7"/>
      <c r="AJ3" s="8"/>
      <c r="AK3" s="72" t="s">
        <v>8</v>
      </c>
      <c r="AL3" s="76" t="s">
        <v>17</v>
      </c>
      <c r="AM3" s="76" t="s">
        <v>18</v>
      </c>
      <c r="AN3" s="76" t="s">
        <v>19</v>
      </c>
      <c r="AO3" s="76" t="s">
        <v>20</v>
      </c>
      <c r="AP3" s="76" t="s">
        <v>21</v>
      </c>
      <c r="AQ3" s="76" t="s">
        <v>22</v>
      </c>
      <c r="AR3" s="76" t="s">
        <v>23</v>
      </c>
      <c r="AS3" s="76" t="s">
        <v>24</v>
      </c>
    </row>
    <row r="4" spans="1:45" s="10" customFormat="1" ht="25.5" customHeight="1" x14ac:dyDescent="0.2">
      <c r="A4" s="75"/>
      <c r="B4" s="75"/>
      <c r="C4" s="74"/>
      <c r="D4" s="72"/>
      <c r="E4" s="74"/>
      <c r="F4" s="72" t="s">
        <v>8</v>
      </c>
      <c r="G4" s="73" t="s">
        <v>18</v>
      </c>
      <c r="H4" s="76" t="s">
        <v>19</v>
      </c>
      <c r="I4" s="76" t="s">
        <v>20</v>
      </c>
      <c r="J4" s="76" t="s">
        <v>21</v>
      </c>
      <c r="K4" s="76" t="s">
        <v>22</v>
      </c>
      <c r="L4" s="76" t="s">
        <v>23</v>
      </c>
      <c r="M4" s="73" t="s">
        <v>24</v>
      </c>
      <c r="N4" s="74"/>
      <c r="O4" s="77"/>
      <c r="P4" s="72"/>
      <c r="Q4" s="74"/>
      <c r="R4" s="75" t="s">
        <v>8</v>
      </c>
      <c r="S4" s="73" t="s">
        <v>18</v>
      </c>
      <c r="T4" s="76" t="s">
        <v>19</v>
      </c>
      <c r="U4" s="76" t="s">
        <v>20</v>
      </c>
      <c r="V4" s="76" t="s">
        <v>21</v>
      </c>
      <c r="W4" s="76" t="s">
        <v>22</v>
      </c>
      <c r="X4" s="76" t="s">
        <v>23</v>
      </c>
      <c r="Y4" s="73" t="s">
        <v>24</v>
      </c>
      <c r="Z4" s="72"/>
      <c r="AA4" s="74"/>
      <c r="AB4" s="74"/>
      <c r="AC4" s="72" t="s">
        <v>8</v>
      </c>
      <c r="AD4" s="73" t="s">
        <v>18</v>
      </c>
      <c r="AE4" s="76" t="s">
        <v>19</v>
      </c>
      <c r="AF4" s="76" t="s">
        <v>20</v>
      </c>
      <c r="AG4" s="76" t="s">
        <v>21</v>
      </c>
      <c r="AH4" s="76" t="s">
        <v>22</v>
      </c>
      <c r="AI4" s="76" t="s">
        <v>23</v>
      </c>
      <c r="AJ4" s="73" t="s">
        <v>24</v>
      </c>
      <c r="AK4" s="72"/>
      <c r="AL4" s="75"/>
      <c r="AM4" s="75"/>
      <c r="AN4" s="75"/>
      <c r="AO4" s="75"/>
      <c r="AP4" s="75"/>
      <c r="AQ4" s="75"/>
      <c r="AR4" s="75"/>
      <c r="AS4" s="75"/>
    </row>
    <row r="5" spans="1:45" s="10" customFormat="1" ht="22.5" customHeight="1" x14ac:dyDescent="0.2">
      <c r="A5" s="75"/>
      <c r="B5" s="75"/>
      <c r="C5" s="74"/>
      <c r="D5" s="72"/>
      <c r="E5" s="74"/>
      <c r="F5" s="72"/>
      <c r="G5" s="74"/>
      <c r="H5" s="75"/>
      <c r="I5" s="75"/>
      <c r="J5" s="75"/>
      <c r="K5" s="75"/>
      <c r="L5" s="75"/>
      <c r="M5" s="74"/>
      <c r="N5" s="75"/>
      <c r="O5" s="77"/>
      <c r="P5" s="72"/>
      <c r="Q5" s="75"/>
      <c r="R5" s="74"/>
      <c r="S5" s="74"/>
      <c r="T5" s="75"/>
      <c r="U5" s="75"/>
      <c r="V5" s="75"/>
      <c r="W5" s="75"/>
      <c r="X5" s="75"/>
      <c r="Y5" s="74"/>
      <c r="Z5" s="72"/>
      <c r="AA5" s="75"/>
      <c r="AB5" s="75"/>
      <c r="AC5" s="72"/>
      <c r="AD5" s="74"/>
      <c r="AE5" s="75"/>
      <c r="AF5" s="75"/>
      <c r="AG5" s="75"/>
      <c r="AH5" s="75"/>
      <c r="AI5" s="75"/>
      <c r="AJ5" s="74"/>
      <c r="AK5" s="72"/>
      <c r="AL5" s="75"/>
      <c r="AM5" s="75"/>
      <c r="AN5" s="75"/>
      <c r="AO5" s="75"/>
      <c r="AP5" s="75"/>
      <c r="AQ5" s="75"/>
      <c r="AR5" s="75"/>
      <c r="AS5" s="75"/>
    </row>
    <row r="6" spans="1:45" s="15" customFormat="1" ht="13.5" customHeight="1" x14ac:dyDescent="0.2">
      <c r="A6" s="75"/>
      <c r="B6" s="75"/>
      <c r="C6" s="74"/>
      <c r="D6" s="12" t="s">
        <v>25</v>
      </c>
      <c r="E6" s="12" t="s">
        <v>25</v>
      </c>
      <c r="F6" s="12" t="s">
        <v>25</v>
      </c>
      <c r="G6" s="13" t="s">
        <v>25</v>
      </c>
      <c r="H6" s="13" t="s">
        <v>25</v>
      </c>
      <c r="I6" s="13" t="s">
        <v>25</v>
      </c>
      <c r="J6" s="13" t="s">
        <v>25</v>
      </c>
      <c r="K6" s="13" t="s">
        <v>25</v>
      </c>
      <c r="L6" s="13" t="s">
        <v>25</v>
      </c>
      <c r="M6" s="13" t="s">
        <v>25</v>
      </c>
      <c r="N6" s="14" t="s">
        <v>25</v>
      </c>
      <c r="O6" s="12" t="s">
        <v>25</v>
      </c>
      <c r="P6" s="12" t="s">
        <v>25</v>
      </c>
      <c r="Q6" s="14" t="s">
        <v>25</v>
      </c>
      <c r="R6" s="14" t="s">
        <v>25</v>
      </c>
      <c r="S6" s="13" t="s">
        <v>25</v>
      </c>
      <c r="T6" s="13" t="s">
        <v>25</v>
      </c>
      <c r="U6" s="13" t="s">
        <v>25</v>
      </c>
      <c r="V6" s="13" t="s">
        <v>25</v>
      </c>
      <c r="W6" s="13" t="s">
        <v>25</v>
      </c>
      <c r="X6" s="13" t="s">
        <v>25</v>
      </c>
      <c r="Y6" s="13" t="s">
        <v>25</v>
      </c>
      <c r="Z6" s="12" t="s">
        <v>25</v>
      </c>
      <c r="AA6" s="14" t="s">
        <v>25</v>
      </c>
      <c r="AB6" s="14" t="s">
        <v>25</v>
      </c>
      <c r="AC6" s="12" t="s">
        <v>25</v>
      </c>
      <c r="AD6" s="14" t="s">
        <v>25</v>
      </c>
      <c r="AE6" s="14" t="s">
        <v>25</v>
      </c>
      <c r="AF6" s="14" t="s">
        <v>25</v>
      </c>
      <c r="AG6" s="14" t="s">
        <v>25</v>
      </c>
      <c r="AH6" s="14" t="s">
        <v>25</v>
      </c>
      <c r="AI6" s="14" t="s">
        <v>25</v>
      </c>
      <c r="AJ6" s="14" t="s">
        <v>25</v>
      </c>
      <c r="AK6" s="12" t="s">
        <v>25</v>
      </c>
      <c r="AL6" s="12" t="s">
        <v>25</v>
      </c>
      <c r="AM6" s="14" t="s">
        <v>25</v>
      </c>
      <c r="AN6" s="14" t="s">
        <v>25</v>
      </c>
      <c r="AO6" s="14" t="s">
        <v>25</v>
      </c>
      <c r="AP6" s="14" t="s">
        <v>25</v>
      </c>
      <c r="AQ6" s="14" t="s">
        <v>25</v>
      </c>
      <c r="AR6" s="14" t="s">
        <v>25</v>
      </c>
      <c r="AS6" s="14" t="s">
        <v>25</v>
      </c>
    </row>
    <row r="7" spans="1:45" s="20" customFormat="1" ht="13.5" customHeight="1" x14ac:dyDescent="0.2">
      <c r="A7" s="16" t="str">
        <f>[3]ごみ処理概要!A7</f>
        <v>岐阜県</v>
      </c>
      <c r="B7" s="17" t="str">
        <f>[3]ごみ処理概要!B7</f>
        <v>21000</v>
      </c>
      <c r="C7" s="18" t="s">
        <v>8</v>
      </c>
      <c r="D7" s="19">
        <f t="shared" ref="D7:D49" si="0">SUM(E7,F7,N7,O7)</f>
        <v>615390</v>
      </c>
      <c r="E7" s="19">
        <f t="shared" ref="E7:E49" si="1">+Q7</f>
        <v>515953</v>
      </c>
      <c r="F7" s="19">
        <f t="shared" ref="F7:F49" si="2">SUM(G7:M7)</f>
        <v>72210</v>
      </c>
      <c r="G7" s="19">
        <f>SUM(G$8:G$49)</f>
        <v>24020</v>
      </c>
      <c r="H7" s="19">
        <f>SUM(H$8:H$49)</f>
        <v>280</v>
      </c>
      <c r="I7" s="19">
        <f>SUM(I$8:I$49)</f>
        <v>0</v>
      </c>
      <c r="J7" s="19">
        <f>SUM(J$8:J$49)</f>
        <v>0</v>
      </c>
      <c r="K7" s="19">
        <f>SUM(K$8:K$49)</f>
        <v>15653</v>
      </c>
      <c r="L7" s="19">
        <f>SUM(L$8:L$49)</f>
        <v>31634</v>
      </c>
      <c r="M7" s="19">
        <f>SUM(M$8:M$49)</f>
        <v>623</v>
      </c>
      <c r="N7" s="19">
        <f t="shared" ref="N7:N49" si="3">+AA7</f>
        <v>8635</v>
      </c>
      <c r="O7" s="19">
        <f>+[4]資源化量内訳!Y7</f>
        <v>18592</v>
      </c>
      <c r="P7" s="19">
        <f t="shared" ref="P7:P49" si="4">+SUM(Q7,R7)</f>
        <v>535917</v>
      </c>
      <c r="Q7" s="19">
        <f>SUM(Q$8:Q$49)</f>
        <v>515953</v>
      </c>
      <c r="R7" s="19">
        <f t="shared" ref="R7:R49" si="5">+SUM(S7,T7,U7,V7,W7,X7,Y7)</f>
        <v>19964</v>
      </c>
      <c r="S7" s="19">
        <f>SUM(S$8:S$49)</f>
        <v>17733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1</v>
      </c>
      <c r="X7" s="19">
        <f>SUM(X$8:X$49)</f>
        <v>2196</v>
      </c>
      <c r="Y7" s="19">
        <f>SUM(Y$8:Y$49)</f>
        <v>34</v>
      </c>
      <c r="Z7" s="19">
        <f t="shared" ref="Z7:Z49" si="6">SUM(AA7:AC7)</f>
        <v>49840</v>
      </c>
      <c r="AA7" s="19">
        <f>SUM(AA$8:AA$49)</f>
        <v>8635</v>
      </c>
      <c r="AB7" s="19">
        <f>SUM(AB$8:AB$49)</f>
        <v>37755</v>
      </c>
      <c r="AC7" s="19">
        <f t="shared" ref="AC7:AC49" si="7">SUM(AD7:AJ7)</f>
        <v>3450</v>
      </c>
      <c r="AD7" s="19">
        <f>SUM(AD$8:AD$49)</f>
        <v>510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67</v>
      </c>
      <c r="AI7" s="19">
        <f>SUM(AI$8:AI$49)</f>
        <v>2559</v>
      </c>
      <c r="AJ7" s="19">
        <f>SUM(AJ$8:AJ$49)</f>
        <v>314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134287</v>
      </c>
      <c r="E8" s="23">
        <f t="shared" si="1"/>
        <v>118044</v>
      </c>
      <c r="F8" s="23">
        <f t="shared" si="2"/>
        <v>12205</v>
      </c>
      <c r="G8" s="23">
        <v>6739</v>
      </c>
      <c r="H8" s="23">
        <v>0</v>
      </c>
      <c r="I8" s="23">
        <v>0</v>
      </c>
      <c r="J8" s="23">
        <v>0</v>
      </c>
      <c r="K8" s="23">
        <v>0</v>
      </c>
      <c r="L8" s="23">
        <v>5466</v>
      </c>
      <c r="M8" s="23">
        <v>0</v>
      </c>
      <c r="N8" s="23">
        <f t="shared" si="3"/>
        <v>0</v>
      </c>
      <c r="O8" s="23">
        <f>+[4]資源化量内訳!Y8</f>
        <v>4038</v>
      </c>
      <c r="P8" s="23">
        <f t="shared" si="4"/>
        <v>124256</v>
      </c>
      <c r="Q8" s="23">
        <v>118044</v>
      </c>
      <c r="R8" s="23">
        <f t="shared" si="5"/>
        <v>6212</v>
      </c>
      <c r="S8" s="23">
        <v>5708</v>
      </c>
      <c r="T8" s="23">
        <v>0</v>
      </c>
      <c r="U8" s="23">
        <v>0</v>
      </c>
      <c r="V8" s="23">
        <v>0</v>
      </c>
      <c r="W8" s="23">
        <v>0</v>
      </c>
      <c r="X8" s="23">
        <v>504</v>
      </c>
      <c r="Y8" s="23">
        <v>0</v>
      </c>
      <c r="Z8" s="23">
        <f t="shared" si="6"/>
        <v>14894</v>
      </c>
      <c r="AA8" s="23">
        <v>0</v>
      </c>
      <c r="AB8" s="23">
        <v>14894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49721</v>
      </c>
      <c r="E9" s="23">
        <f t="shared" si="1"/>
        <v>43610</v>
      </c>
      <c r="F9" s="23">
        <f t="shared" si="2"/>
        <v>2949</v>
      </c>
      <c r="G9" s="23">
        <v>2469</v>
      </c>
      <c r="H9" s="23">
        <v>15</v>
      </c>
      <c r="I9" s="23">
        <v>0</v>
      </c>
      <c r="J9" s="23">
        <v>0</v>
      </c>
      <c r="K9" s="23">
        <v>12</v>
      </c>
      <c r="L9" s="23">
        <v>453</v>
      </c>
      <c r="M9" s="23">
        <v>0</v>
      </c>
      <c r="N9" s="23">
        <f t="shared" si="3"/>
        <v>1493</v>
      </c>
      <c r="O9" s="23">
        <f>+[4]資源化量内訳!Y9</f>
        <v>1669</v>
      </c>
      <c r="P9" s="23">
        <f t="shared" si="4"/>
        <v>45355</v>
      </c>
      <c r="Q9" s="23">
        <v>43610</v>
      </c>
      <c r="R9" s="23">
        <f t="shared" si="5"/>
        <v>1745</v>
      </c>
      <c r="S9" s="23">
        <v>1745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f t="shared" si="6"/>
        <v>2037</v>
      </c>
      <c r="AA9" s="23">
        <v>1493</v>
      </c>
      <c r="AB9" s="23">
        <v>403</v>
      </c>
      <c r="AC9" s="23">
        <f t="shared" si="7"/>
        <v>141</v>
      </c>
      <c r="AD9" s="23">
        <v>141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30366</v>
      </c>
      <c r="E10" s="23">
        <f t="shared" si="1"/>
        <v>22861</v>
      </c>
      <c r="F10" s="23">
        <f t="shared" si="2"/>
        <v>6539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6539</v>
      </c>
      <c r="M10" s="23">
        <v>0</v>
      </c>
      <c r="N10" s="23">
        <f t="shared" si="3"/>
        <v>0</v>
      </c>
      <c r="O10" s="23">
        <f>+[4]資源化量内訳!Y10</f>
        <v>966</v>
      </c>
      <c r="P10" s="23">
        <f t="shared" si="4"/>
        <v>24193</v>
      </c>
      <c r="Q10" s="23">
        <v>22861</v>
      </c>
      <c r="R10" s="23">
        <f t="shared" si="5"/>
        <v>1332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1332</v>
      </c>
      <c r="Y10" s="23">
        <v>0</v>
      </c>
      <c r="Z10" s="23">
        <f t="shared" si="6"/>
        <v>4216</v>
      </c>
      <c r="AA10" s="23">
        <v>0</v>
      </c>
      <c r="AB10" s="23">
        <v>2111</v>
      </c>
      <c r="AC10" s="23">
        <f t="shared" si="7"/>
        <v>2105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2105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39446</v>
      </c>
      <c r="E11" s="23">
        <f t="shared" si="1"/>
        <v>36616</v>
      </c>
      <c r="F11" s="23">
        <f t="shared" si="2"/>
        <v>1480</v>
      </c>
      <c r="G11" s="23">
        <v>0</v>
      </c>
      <c r="H11" s="23">
        <v>130</v>
      </c>
      <c r="I11" s="23">
        <v>0</v>
      </c>
      <c r="J11" s="23">
        <v>0</v>
      </c>
      <c r="K11" s="23">
        <v>19</v>
      </c>
      <c r="L11" s="23">
        <v>1130</v>
      </c>
      <c r="M11" s="23">
        <v>201</v>
      </c>
      <c r="N11" s="23">
        <f t="shared" si="3"/>
        <v>0</v>
      </c>
      <c r="O11" s="23">
        <f>+[4]資源化量内訳!Y11</f>
        <v>1350</v>
      </c>
      <c r="P11" s="23">
        <f t="shared" si="4"/>
        <v>36650</v>
      </c>
      <c r="Q11" s="23">
        <v>36616</v>
      </c>
      <c r="R11" s="23">
        <f t="shared" si="5"/>
        <v>34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34</v>
      </c>
      <c r="Z11" s="23">
        <f t="shared" si="6"/>
        <v>2555</v>
      </c>
      <c r="AA11" s="23">
        <v>0</v>
      </c>
      <c r="AB11" s="23">
        <v>2555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28314</v>
      </c>
      <c r="E12" s="23">
        <f t="shared" si="1"/>
        <v>23999</v>
      </c>
      <c r="F12" s="23">
        <f t="shared" si="2"/>
        <v>4315</v>
      </c>
      <c r="G12" s="23">
        <v>3475</v>
      </c>
      <c r="H12" s="23">
        <v>0</v>
      </c>
      <c r="I12" s="23">
        <v>0</v>
      </c>
      <c r="J12" s="23">
        <v>0</v>
      </c>
      <c r="K12" s="23">
        <v>0</v>
      </c>
      <c r="L12" s="23">
        <v>840</v>
      </c>
      <c r="M12" s="23">
        <v>0</v>
      </c>
      <c r="N12" s="23">
        <f t="shared" si="3"/>
        <v>0</v>
      </c>
      <c r="O12" s="23">
        <f>+[4]資源化量内訳!Y12</f>
        <v>0</v>
      </c>
      <c r="P12" s="23">
        <f t="shared" si="4"/>
        <v>26857</v>
      </c>
      <c r="Q12" s="23">
        <v>23999</v>
      </c>
      <c r="R12" s="23">
        <f t="shared" si="5"/>
        <v>2858</v>
      </c>
      <c r="S12" s="23">
        <v>2829</v>
      </c>
      <c r="T12" s="23">
        <v>0</v>
      </c>
      <c r="U12" s="23">
        <v>0</v>
      </c>
      <c r="V12" s="23">
        <v>0</v>
      </c>
      <c r="W12" s="23">
        <v>0</v>
      </c>
      <c r="X12" s="23">
        <v>29</v>
      </c>
      <c r="Y12" s="23">
        <v>0</v>
      </c>
      <c r="Z12" s="23">
        <f t="shared" si="6"/>
        <v>755</v>
      </c>
      <c r="AA12" s="23">
        <v>0</v>
      </c>
      <c r="AB12" s="23">
        <v>755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25285</v>
      </c>
      <c r="E13" s="23">
        <f t="shared" si="1"/>
        <v>21953</v>
      </c>
      <c r="F13" s="23">
        <f t="shared" si="2"/>
        <v>3332</v>
      </c>
      <c r="G13" s="23">
        <v>2376</v>
      </c>
      <c r="H13" s="23">
        <v>0</v>
      </c>
      <c r="I13" s="23">
        <v>0</v>
      </c>
      <c r="J13" s="23">
        <v>0</v>
      </c>
      <c r="K13" s="23">
        <v>0</v>
      </c>
      <c r="L13" s="23">
        <v>956</v>
      </c>
      <c r="M13" s="23">
        <v>0</v>
      </c>
      <c r="N13" s="23">
        <f t="shared" si="3"/>
        <v>0</v>
      </c>
      <c r="O13" s="23">
        <f>+[4]資源化量内訳!Y13</f>
        <v>0</v>
      </c>
      <c r="P13" s="23">
        <f t="shared" si="4"/>
        <v>23809</v>
      </c>
      <c r="Q13" s="23">
        <v>21953</v>
      </c>
      <c r="R13" s="23">
        <f t="shared" si="5"/>
        <v>1856</v>
      </c>
      <c r="S13" s="23">
        <v>1856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2503</v>
      </c>
      <c r="AA13" s="23">
        <v>0</v>
      </c>
      <c r="AB13" s="23">
        <v>2503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6536</v>
      </c>
      <c r="E14" s="23">
        <f t="shared" si="1"/>
        <v>5629</v>
      </c>
      <c r="F14" s="23">
        <f t="shared" si="2"/>
        <v>907</v>
      </c>
      <c r="G14" s="23">
        <v>699</v>
      </c>
      <c r="H14" s="23">
        <v>0</v>
      </c>
      <c r="I14" s="23">
        <v>0</v>
      </c>
      <c r="J14" s="23">
        <v>0</v>
      </c>
      <c r="K14" s="23">
        <v>0</v>
      </c>
      <c r="L14" s="23">
        <v>208</v>
      </c>
      <c r="M14" s="23">
        <v>0</v>
      </c>
      <c r="N14" s="23">
        <f t="shared" si="3"/>
        <v>0</v>
      </c>
      <c r="O14" s="23">
        <f>+[4]資源化量内訳!Y14</f>
        <v>0</v>
      </c>
      <c r="P14" s="23">
        <f t="shared" si="4"/>
        <v>6205</v>
      </c>
      <c r="Q14" s="23">
        <v>5629</v>
      </c>
      <c r="R14" s="23">
        <f t="shared" si="5"/>
        <v>576</v>
      </c>
      <c r="S14" s="23">
        <v>569</v>
      </c>
      <c r="T14" s="23">
        <v>0</v>
      </c>
      <c r="U14" s="23">
        <v>0</v>
      </c>
      <c r="V14" s="23">
        <v>0</v>
      </c>
      <c r="W14" s="23">
        <v>0</v>
      </c>
      <c r="X14" s="23">
        <v>7</v>
      </c>
      <c r="Y14" s="23">
        <v>0</v>
      </c>
      <c r="Z14" s="23">
        <f t="shared" si="6"/>
        <v>177</v>
      </c>
      <c r="AA14" s="23">
        <v>0</v>
      </c>
      <c r="AB14" s="23">
        <v>177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13083</v>
      </c>
      <c r="E15" s="23">
        <f t="shared" si="1"/>
        <v>10303</v>
      </c>
      <c r="F15" s="23">
        <f t="shared" si="2"/>
        <v>422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422</v>
      </c>
      <c r="M15" s="23">
        <v>0</v>
      </c>
      <c r="N15" s="23">
        <f t="shared" si="3"/>
        <v>1485</v>
      </c>
      <c r="O15" s="23">
        <f>+[4]資源化量内訳!Y15</f>
        <v>873</v>
      </c>
      <c r="P15" s="23">
        <f t="shared" si="4"/>
        <v>10303</v>
      </c>
      <c r="Q15" s="23">
        <v>10303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2486</v>
      </c>
      <c r="AA15" s="23">
        <v>1485</v>
      </c>
      <c r="AB15" s="23">
        <v>1001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17798</v>
      </c>
      <c r="E16" s="23">
        <f t="shared" si="1"/>
        <v>14823</v>
      </c>
      <c r="F16" s="23">
        <f t="shared" si="2"/>
        <v>2181</v>
      </c>
      <c r="G16" s="23">
        <v>0</v>
      </c>
      <c r="H16" s="23">
        <v>0</v>
      </c>
      <c r="I16" s="23">
        <v>0</v>
      </c>
      <c r="J16" s="23">
        <v>0</v>
      </c>
      <c r="K16" s="23">
        <v>402</v>
      </c>
      <c r="L16" s="23">
        <v>1779</v>
      </c>
      <c r="M16" s="23">
        <v>0</v>
      </c>
      <c r="N16" s="23">
        <f t="shared" si="3"/>
        <v>0</v>
      </c>
      <c r="O16" s="23">
        <f>+[4]資源化量内訳!Y16</f>
        <v>794</v>
      </c>
      <c r="P16" s="23">
        <f t="shared" si="4"/>
        <v>14823</v>
      </c>
      <c r="Q16" s="23">
        <v>14823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741</v>
      </c>
      <c r="AA16" s="23">
        <v>0</v>
      </c>
      <c r="AB16" s="23">
        <v>741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13433</v>
      </c>
      <c r="E17" s="23">
        <f t="shared" si="1"/>
        <v>0</v>
      </c>
      <c r="F17" s="23">
        <f t="shared" si="2"/>
        <v>13433</v>
      </c>
      <c r="G17" s="23">
        <v>0</v>
      </c>
      <c r="H17" s="23">
        <v>0</v>
      </c>
      <c r="I17" s="23">
        <v>0</v>
      </c>
      <c r="J17" s="23">
        <v>0</v>
      </c>
      <c r="K17" s="23">
        <v>11626</v>
      </c>
      <c r="L17" s="23">
        <v>1807</v>
      </c>
      <c r="M17" s="23">
        <v>0</v>
      </c>
      <c r="N17" s="23">
        <f t="shared" si="3"/>
        <v>0</v>
      </c>
      <c r="O17" s="23">
        <f>+[4]資源化量内訳!Y17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517</v>
      </c>
      <c r="AA17" s="23">
        <v>0</v>
      </c>
      <c r="AB17" s="23">
        <v>0</v>
      </c>
      <c r="AC17" s="23">
        <f t="shared" si="7"/>
        <v>517</v>
      </c>
      <c r="AD17" s="23">
        <v>0</v>
      </c>
      <c r="AE17" s="23">
        <v>0</v>
      </c>
      <c r="AF17" s="23">
        <v>0</v>
      </c>
      <c r="AG17" s="23">
        <v>0</v>
      </c>
      <c r="AH17" s="23">
        <v>67</v>
      </c>
      <c r="AI17" s="23">
        <v>450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14207</v>
      </c>
      <c r="E18" s="23">
        <f t="shared" si="1"/>
        <v>13256</v>
      </c>
      <c r="F18" s="23">
        <f t="shared" si="2"/>
        <v>598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598</v>
      </c>
      <c r="M18" s="23">
        <v>0</v>
      </c>
      <c r="N18" s="23">
        <f t="shared" si="3"/>
        <v>309</v>
      </c>
      <c r="O18" s="23">
        <f>+[4]資源化量内訳!Y18</f>
        <v>44</v>
      </c>
      <c r="P18" s="23">
        <f t="shared" si="4"/>
        <v>13287</v>
      </c>
      <c r="Q18" s="23">
        <v>13256</v>
      </c>
      <c r="R18" s="23">
        <f t="shared" si="5"/>
        <v>31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31</v>
      </c>
      <c r="Y18" s="23">
        <v>0</v>
      </c>
      <c r="Z18" s="23">
        <f t="shared" si="6"/>
        <v>309</v>
      </c>
      <c r="AA18" s="23">
        <v>309</v>
      </c>
      <c r="AB18" s="23">
        <v>0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21076</v>
      </c>
      <c r="E19" s="23">
        <f t="shared" si="1"/>
        <v>17435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2139</v>
      </c>
      <c r="O19" s="23">
        <f>+[4]資源化量内訳!Y19</f>
        <v>1502</v>
      </c>
      <c r="P19" s="23">
        <f t="shared" si="4"/>
        <v>17435</v>
      </c>
      <c r="Q19" s="23">
        <v>17435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4583</v>
      </c>
      <c r="AA19" s="23">
        <v>2139</v>
      </c>
      <c r="AB19" s="23">
        <v>2444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45949</v>
      </c>
      <c r="E20" s="23">
        <f t="shared" si="1"/>
        <v>37247</v>
      </c>
      <c r="F20" s="23">
        <f t="shared" si="2"/>
        <v>7206</v>
      </c>
      <c r="G20" s="23">
        <v>2947</v>
      </c>
      <c r="H20" s="23">
        <v>0</v>
      </c>
      <c r="I20" s="23">
        <v>0</v>
      </c>
      <c r="J20" s="23">
        <v>0</v>
      </c>
      <c r="K20" s="23">
        <v>2973</v>
      </c>
      <c r="L20" s="23">
        <v>1286</v>
      </c>
      <c r="M20" s="23">
        <v>0</v>
      </c>
      <c r="N20" s="23">
        <f t="shared" si="3"/>
        <v>93</v>
      </c>
      <c r="O20" s="23">
        <f>+[4]資源化量内訳!Y20</f>
        <v>1403</v>
      </c>
      <c r="P20" s="23">
        <f t="shared" si="4"/>
        <v>39233</v>
      </c>
      <c r="Q20" s="23">
        <v>37247</v>
      </c>
      <c r="R20" s="23">
        <f t="shared" si="5"/>
        <v>1986</v>
      </c>
      <c r="S20" s="23">
        <v>1986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495</v>
      </c>
      <c r="AA20" s="23">
        <v>93</v>
      </c>
      <c r="AB20" s="23">
        <v>402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25684</v>
      </c>
      <c r="E21" s="23">
        <f t="shared" si="1"/>
        <v>23665</v>
      </c>
      <c r="F21" s="23">
        <f t="shared" si="2"/>
        <v>1337</v>
      </c>
      <c r="G21" s="23">
        <v>0</v>
      </c>
      <c r="H21" s="23">
        <v>37</v>
      </c>
      <c r="I21" s="23">
        <v>0</v>
      </c>
      <c r="J21" s="23">
        <v>0</v>
      </c>
      <c r="K21" s="23">
        <v>0</v>
      </c>
      <c r="L21" s="23">
        <v>1300</v>
      </c>
      <c r="M21" s="23">
        <v>0</v>
      </c>
      <c r="N21" s="23">
        <f t="shared" si="3"/>
        <v>313</v>
      </c>
      <c r="O21" s="23">
        <f>+[4]資源化量内訳!Y21</f>
        <v>369</v>
      </c>
      <c r="P21" s="23">
        <f t="shared" si="4"/>
        <v>23747</v>
      </c>
      <c r="Q21" s="23">
        <v>23665</v>
      </c>
      <c r="R21" s="23">
        <f t="shared" si="5"/>
        <v>82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82</v>
      </c>
      <c r="Y21" s="23">
        <v>0</v>
      </c>
      <c r="Z21" s="23">
        <f t="shared" si="6"/>
        <v>2353</v>
      </c>
      <c r="AA21" s="23">
        <v>313</v>
      </c>
      <c r="AB21" s="23">
        <v>2040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6422</v>
      </c>
      <c r="E22" s="23">
        <f t="shared" si="1"/>
        <v>5592</v>
      </c>
      <c r="F22" s="23">
        <f t="shared" si="2"/>
        <v>437</v>
      </c>
      <c r="G22" s="23">
        <v>437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+[4]資源化量内訳!Y22</f>
        <v>393</v>
      </c>
      <c r="P22" s="23">
        <f t="shared" si="4"/>
        <v>5866</v>
      </c>
      <c r="Q22" s="23">
        <v>5592</v>
      </c>
      <c r="R22" s="23">
        <f t="shared" si="5"/>
        <v>274</v>
      </c>
      <c r="S22" s="23">
        <v>274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718</v>
      </c>
      <c r="AA22" s="23">
        <v>0</v>
      </c>
      <c r="AB22" s="23">
        <v>642</v>
      </c>
      <c r="AC22" s="23">
        <f t="shared" si="7"/>
        <v>76</v>
      </c>
      <c r="AD22" s="23">
        <v>76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13623</v>
      </c>
      <c r="E23" s="23">
        <f t="shared" si="1"/>
        <v>12040</v>
      </c>
      <c r="F23" s="23">
        <f t="shared" si="2"/>
        <v>1016</v>
      </c>
      <c r="G23" s="23">
        <v>623</v>
      </c>
      <c r="H23" s="23">
        <v>0</v>
      </c>
      <c r="I23" s="23">
        <v>0</v>
      </c>
      <c r="J23" s="23">
        <v>0</v>
      </c>
      <c r="K23" s="23">
        <v>281</v>
      </c>
      <c r="L23" s="23">
        <v>112</v>
      </c>
      <c r="M23" s="23">
        <v>0</v>
      </c>
      <c r="N23" s="23">
        <f t="shared" si="3"/>
        <v>0</v>
      </c>
      <c r="O23" s="23">
        <f>+[4]資源化量内訳!Y23</f>
        <v>567</v>
      </c>
      <c r="P23" s="23">
        <f t="shared" si="4"/>
        <v>12040</v>
      </c>
      <c r="Q23" s="23">
        <v>12040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429</v>
      </c>
      <c r="AA23" s="23">
        <v>0</v>
      </c>
      <c r="AB23" s="23">
        <v>391</v>
      </c>
      <c r="AC23" s="23">
        <f t="shared" si="7"/>
        <v>38</v>
      </c>
      <c r="AD23" s="23">
        <v>38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6795</v>
      </c>
      <c r="E24" s="23">
        <f t="shared" si="1"/>
        <v>5692</v>
      </c>
      <c r="F24" s="23">
        <f t="shared" si="2"/>
        <v>983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983</v>
      </c>
      <c r="M24" s="23">
        <v>0</v>
      </c>
      <c r="N24" s="23">
        <f t="shared" si="3"/>
        <v>120</v>
      </c>
      <c r="O24" s="23">
        <f>+[4]資源化量内訳!Y24</f>
        <v>0</v>
      </c>
      <c r="P24" s="23">
        <f t="shared" si="4"/>
        <v>5692</v>
      </c>
      <c r="Q24" s="23">
        <v>5692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813</v>
      </c>
      <c r="AA24" s="23">
        <v>120</v>
      </c>
      <c r="AB24" s="23">
        <v>693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9500</v>
      </c>
      <c r="E25" s="23">
        <f t="shared" si="1"/>
        <v>8156</v>
      </c>
      <c r="F25" s="23">
        <f t="shared" si="2"/>
        <v>702</v>
      </c>
      <c r="G25" s="23">
        <v>215</v>
      </c>
      <c r="H25" s="23">
        <v>0</v>
      </c>
      <c r="I25" s="23">
        <v>0</v>
      </c>
      <c r="J25" s="23">
        <v>0</v>
      </c>
      <c r="K25" s="23">
        <v>46</v>
      </c>
      <c r="L25" s="23">
        <v>441</v>
      </c>
      <c r="M25" s="23">
        <v>0</v>
      </c>
      <c r="N25" s="23">
        <f t="shared" si="3"/>
        <v>0</v>
      </c>
      <c r="O25" s="23">
        <f>+[4]資源化量内訳!Y25</f>
        <v>642</v>
      </c>
      <c r="P25" s="23">
        <f t="shared" si="4"/>
        <v>8156</v>
      </c>
      <c r="Q25" s="23">
        <v>8156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521</v>
      </c>
      <c r="AA25" s="23">
        <v>0</v>
      </c>
      <c r="AB25" s="23">
        <v>521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12064</v>
      </c>
      <c r="E26" s="23">
        <f t="shared" si="1"/>
        <v>9741</v>
      </c>
      <c r="F26" s="23">
        <f t="shared" si="2"/>
        <v>1697</v>
      </c>
      <c r="G26" s="23">
        <v>0</v>
      </c>
      <c r="H26" s="23">
        <v>22</v>
      </c>
      <c r="I26" s="23">
        <v>0</v>
      </c>
      <c r="J26" s="23">
        <v>0</v>
      </c>
      <c r="K26" s="23">
        <v>0</v>
      </c>
      <c r="L26" s="23">
        <v>1675</v>
      </c>
      <c r="M26" s="23">
        <v>0</v>
      </c>
      <c r="N26" s="23">
        <f t="shared" si="3"/>
        <v>475</v>
      </c>
      <c r="O26" s="23">
        <f>+[4]資源化量内訳!Y26</f>
        <v>151</v>
      </c>
      <c r="P26" s="23">
        <f t="shared" si="4"/>
        <v>9884</v>
      </c>
      <c r="Q26" s="23">
        <v>9741</v>
      </c>
      <c r="R26" s="23">
        <f t="shared" si="5"/>
        <v>143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143</v>
      </c>
      <c r="Y26" s="23">
        <v>0</v>
      </c>
      <c r="Z26" s="23">
        <f t="shared" si="6"/>
        <v>1116</v>
      </c>
      <c r="AA26" s="23">
        <v>475</v>
      </c>
      <c r="AB26" s="23">
        <v>637</v>
      </c>
      <c r="AC26" s="23">
        <f t="shared" si="7"/>
        <v>4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4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10029</v>
      </c>
      <c r="E27" s="23">
        <f t="shared" si="1"/>
        <v>8969</v>
      </c>
      <c r="F27" s="23">
        <f t="shared" si="2"/>
        <v>701</v>
      </c>
      <c r="G27" s="23">
        <v>228</v>
      </c>
      <c r="H27" s="23">
        <v>0</v>
      </c>
      <c r="I27" s="23">
        <v>0</v>
      </c>
      <c r="J27" s="23">
        <v>0</v>
      </c>
      <c r="K27" s="23">
        <v>0</v>
      </c>
      <c r="L27" s="23">
        <v>473</v>
      </c>
      <c r="M27" s="23">
        <v>0</v>
      </c>
      <c r="N27" s="23">
        <f t="shared" si="3"/>
        <v>224</v>
      </c>
      <c r="O27" s="23">
        <f>+[4]資源化量内訳!Y27</f>
        <v>135</v>
      </c>
      <c r="P27" s="23">
        <f t="shared" si="4"/>
        <v>9217</v>
      </c>
      <c r="Q27" s="23">
        <v>8969</v>
      </c>
      <c r="R27" s="23">
        <f t="shared" si="5"/>
        <v>248</v>
      </c>
      <c r="S27" s="23">
        <v>228</v>
      </c>
      <c r="T27" s="23">
        <v>0</v>
      </c>
      <c r="U27" s="23">
        <v>0</v>
      </c>
      <c r="V27" s="23">
        <v>0</v>
      </c>
      <c r="W27" s="23">
        <v>0</v>
      </c>
      <c r="X27" s="23">
        <v>20</v>
      </c>
      <c r="Y27" s="23">
        <v>0</v>
      </c>
      <c r="Z27" s="23">
        <f t="shared" si="6"/>
        <v>985</v>
      </c>
      <c r="AA27" s="23">
        <v>224</v>
      </c>
      <c r="AB27" s="23">
        <v>761</v>
      </c>
      <c r="AC27" s="23">
        <f t="shared" si="7"/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8298</v>
      </c>
      <c r="E28" s="23">
        <f t="shared" si="1"/>
        <v>6504</v>
      </c>
      <c r="F28" s="23">
        <f t="shared" si="2"/>
        <v>1258</v>
      </c>
      <c r="G28" s="23">
        <v>529</v>
      </c>
      <c r="H28" s="23">
        <v>0</v>
      </c>
      <c r="I28" s="23">
        <v>0</v>
      </c>
      <c r="J28" s="23">
        <v>0</v>
      </c>
      <c r="K28" s="23">
        <v>0</v>
      </c>
      <c r="L28" s="23">
        <v>729</v>
      </c>
      <c r="M28" s="23">
        <v>0</v>
      </c>
      <c r="N28" s="23">
        <f t="shared" si="3"/>
        <v>536</v>
      </c>
      <c r="O28" s="23">
        <f>+[4]資源化量内訳!Y28</f>
        <v>0</v>
      </c>
      <c r="P28" s="23">
        <f t="shared" si="4"/>
        <v>6868</v>
      </c>
      <c r="Q28" s="23">
        <v>6504</v>
      </c>
      <c r="R28" s="23">
        <f t="shared" si="5"/>
        <v>364</v>
      </c>
      <c r="S28" s="23">
        <v>364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f t="shared" si="6"/>
        <v>868</v>
      </c>
      <c r="AA28" s="23">
        <v>536</v>
      </c>
      <c r="AB28" s="23">
        <v>303</v>
      </c>
      <c r="AC28" s="23">
        <f t="shared" si="7"/>
        <v>29</v>
      </c>
      <c r="AD28" s="23">
        <v>29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8729</v>
      </c>
      <c r="E29" s="23">
        <f t="shared" si="1"/>
        <v>7850</v>
      </c>
      <c r="F29" s="23">
        <f t="shared" si="2"/>
        <v>878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788</v>
      </c>
      <c r="M29" s="23">
        <v>90</v>
      </c>
      <c r="N29" s="23">
        <f t="shared" si="3"/>
        <v>0</v>
      </c>
      <c r="O29" s="23">
        <f>+[4]資源化量内訳!Y29</f>
        <v>1</v>
      </c>
      <c r="P29" s="23">
        <f t="shared" si="4"/>
        <v>7850</v>
      </c>
      <c r="Q29" s="23">
        <v>7850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90</v>
      </c>
      <c r="AA29" s="23">
        <v>0</v>
      </c>
      <c r="AB29" s="23">
        <v>0</v>
      </c>
      <c r="AC29" s="23">
        <f t="shared" si="7"/>
        <v>90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90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7556</v>
      </c>
      <c r="E30" s="23">
        <f t="shared" si="1"/>
        <v>6220</v>
      </c>
      <c r="F30" s="23">
        <f t="shared" si="2"/>
        <v>603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503</v>
      </c>
      <c r="M30" s="23">
        <v>100</v>
      </c>
      <c r="N30" s="23">
        <f t="shared" si="3"/>
        <v>0</v>
      </c>
      <c r="O30" s="23">
        <f>+[4]資源化量内訳!Y30</f>
        <v>733</v>
      </c>
      <c r="P30" s="23">
        <f t="shared" si="4"/>
        <v>6220</v>
      </c>
      <c r="Q30" s="23">
        <v>6220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277</v>
      </c>
      <c r="AA30" s="23">
        <v>0</v>
      </c>
      <c r="AB30" s="23">
        <v>177</v>
      </c>
      <c r="AC30" s="23">
        <f t="shared" si="7"/>
        <v>100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100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8256</v>
      </c>
      <c r="E31" s="23">
        <f t="shared" si="1"/>
        <v>6509</v>
      </c>
      <c r="F31" s="23">
        <f t="shared" si="2"/>
        <v>765</v>
      </c>
      <c r="G31" s="23">
        <v>727</v>
      </c>
      <c r="H31" s="23">
        <v>0</v>
      </c>
      <c r="I31" s="23">
        <v>0</v>
      </c>
      <c r="J31" s="23">
        <v>0</v>
      </c>
      <c r="K31" s="23">
        <v>0</v>
      </c>
      <c r="L31" s="23">
        <v>38</v>
      </c>
      <c r="M31" s="23">
        <v>0</v>
      </c>
      <c r="N31" s="23">
        <f t="shared" si="3"/>
        <v>598</v>
      </c>
      <c r="O31" s="23">
        <f>+[4]資源化量内訳!Y31</f>
        <v>384</v>
      </c>
      <c r="P31" s="23">
        <f t="shared" si="4"/>
        <v>6984</v>
      </c>
      <c r="Q31" s="23">
        <v>6509</v>
      </c>
      <c r="R31" s="23">
        <f t="shared" si="5"/>
        <v>475</v>
      </c>
      <c r="S31" s="23">
        <v>475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1300</v>
      </c>
      <c r="AA31" s="23">
        <v>598</v>
      </c>
      <c r="AB31" s="23">
        <v>663</v>
      </c>
      <c r="AC31" s="23">
        <f t="shared" si="7"/>
        <v>39</v>
      </c>
      <c r="AD31" s="23">
        <v>39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8288</v>
      </c>
      <c r="E32" s="23">
        <f t="shared" si="1"/>
        <v>7037</v>
      </c>
      <c r="F32" s="23">
        <f t="shared" si="2"/>
        <v>989</v>
      </c>
      <c r="G32" s="23">
        <v>630</v>
      </c>
      <c r="H32" s="23">
        <v>28</v>
      </c>
      <c r="I32" s="23">
        <v>0</v>
      </c>
      <c r="J32" s="23">
        <v>0</v>
      </c>
      <c r="K32" s="23">
        <v>0</v>
      </c>
      <c r="L32" s="23">
        <v>331</v>
      </c>
      <c r="M32" s="23">
        <v>0</v>
      </c>
      <c r="N32" s="23">
        <f t="shared" si="3"/>
        <v>22</v>
      </c>
      <c r="O32" s="23">
        <f>+[4]資源化量内訳!Y32</f>
        <v>240</v>
      </c>
      <c r="P32" s="23">
        <f t="shared" si="4"/>
        <v>7481</v>
      </c>
      <c r="Q32" s="23">
        <v>7037</v>
      </c>
      <c r="R32" s="23">
        <f t="shared" si="5"/>
        <v>444</v>
      </c>
      <c r="S32" s="23">
        <v>444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817</v>
      </c>
      <c r="AA32" s="23">
        <v>22</v>
      </c>
      <c r="AB32" s="23">
        <v>758</v>
      </c>
      <c r="AC32" s="23">
        <f t="shared" si="7"/>
        <v>37</v>
      </c>
      <c r="AD32" s="23">
        <v>37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1964</v>
      </c>
      <c r="E33" s="23">
        <f t="shared" si="1"/>
        <v>1532</v>
      </c>
      <c r="F33" s="23">
        <f t="shared" si="2"/>
        <v>167</v>
      </c>
      <c r="G33" s="23">
        <v>167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+[4]資源化量内訳!Y33</f>
        <v>265</v>
      </c>
      <c r="P33" s="23">
        <f t="shared" si="4"/>
        <v>1650</v>
      </c>
      <c r="Q33" s="23">
        <v>1532</v>
      </c>
      <c r="R33" s="23">
        <f t="shared" si="5"/>
        <v>118</v>
      </c>
      <c r="S33" s="23">
        <v>118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149</v>
      </c>
      <c r="AA33" s="23">
        <v>0</v>
      </c>
      <c r="AB33" s="23">
        <v>139</v>
      </c>
      <c r="AC33" s="23">
        <f t="shared" si="7"/>
        <v>10</v>
      </c>
      <c r="AD33" s="23">
        <v>10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5417</v>
      </c>
      <c r="E34" s="23">
        <f t="shared" si="1"/>
        <v>4582</v>
      </c>
      <c r="F34" s="23">
        <f t="shared" si="2"/>
        <v>589</v>
      </c>
      <c r="G34" s="23">
        <v>325</v>
      </c>
      <c r="H34" s="23">
        <v>0</v>
      </c>
      <c r="I34" s="23">
        <v>0</v>
      </c>
      <c r="J34" s="23">
        <v>0</v>
      </c>
      <c r="K34" s="23">
        <v>0</v>
      </c>
      <c r="L34" s="23">
        <v>264</v>
      </c>
      <c r="M34" s="23">
        <v>0</v>
      </c>
      <c r="N34" s="23">
        <f t="shared" si="3"/>
        <v>246</v>
      </c>
      <c r="O34" s="23">
        <f>+[4]資源化量内訳!Y34</f>
        <v>0</v>
      </c>
      <c r="P34" s="23">
        <f t="shared" si="4"/>
        <v>4812</v>
      </c>
      <c r="Q34" s="23">
        <v>4582</v>
      </c>
      <c r="R34" s="23">
        <f t="shared" si="5"/>
        <v>230</v>
      </c>
      <c r="S34" s="23">
        <v>230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413</v>
      </c>
      <c r="AA34" s="23">
        <v>246</v>
      </c>
      <c r="AB34" s="23">
        <v>149</v>
      </c>
      <c r="AC34" s="23">
        <f t="shared" si="7"/>
        <v>18</v>
      </c>
      <c r="AD34" s="23">
        <v>18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2673</v>
      </c>
      <c r="E35" s="23">
        <f t="shared" si="1"/>
        <v>1946</v>
      </c>
      <c r="F35" s="23">
        <f t="shared" si="2"/>
        <v>291</v>
      </c>
      <c r="G35" s="23">
        <v>216</v>
      </c>
      <c r="H35" s="23">
        <v>48</v>
      </c>
      <c r="I35" s="23">
        <v>0</v>
      </c>
      <c r="J35" s="23">
        <v>0</v>
      </c>
      <c r="K35" s="23">
        <v>0</v>
      </c>
      <c r="L35" s="23">
        <v>27</v>
      </c>
      <c r="M35" s="23">
        <v>0</v>
      </c>
      <c r="N35" s="23">
        <f t="shared" si="3"/>
        <v>40</v>
      </c>
      <c r="O35" s="23">
        <f>+[4]資源化量内訳!Y35</f>
        <v>396</v>
      </c>
      <c r="P35" s="23">
        <f t="shared" si="4"/>
        <v>2099</v>
      </c>
      <c r="Q35" s="23">
        <v>1946</v>
      </c>
      <c r="R35" s="23">
        <f t="shared" si="5"/>
        <v>153</v>
      </c>
      <c r="S35" s="23">
        <v>153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115</v>
      </c>
      <c r="AA35" s="23">
        <v>40</v>
      </c>
      <c r="AB35" s="23">
        <v>63</v>
      </c>
      <c r="AC35" s="23">
        <f t="shared" si="7"/>
        <v>12</v>
      </c>
      <c r="AD35" s="23">
        <v>12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4186</v>
      </c>
      <c r="E36" s="23">
        <f t="shared" si="1"/>
        <v>3324</v>
      </c>
      <c r="F36" s="23">
        <f t="shared" si="2"/>
        <v>478</v>
      </c>
      <c r="G36" s="23">
        <v>478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272</v>
      </c>
      <c r="O36" s="23">
        <f>+[4]資源化量内訳!Y36</f>
        <v>112</v>
      </c>
      <c r="P36" s="23">
        <f t="shared" si="4"/>
        <v>3663</v>
      </c>
      <c r="Q36" s="23">
        <v>3324</v>
      </c>
      <c r="R36" s="23">
        <f t="shared" si="5"/>
        <v>339</v>
      </c>
      <c r="S36" s="23">
        <v>339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407</v>
      </c>
      <c r="AA36" s="23">
        <v>272</v>
      </c>
      <c r="AB36" s="23">
        <v>108</v>
      </c>
      <c r="AC36" s="23">
        <f t="shared" si="7"/>
        <v>27</v>
      </c>
      <c r="AD36" s="23">
        <v>27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5523</v>
      </c>
      <c r="E37" s="23">
        <f t="shared" si="1"/>
        <v>4257</v>
      </c>
      <c r="F37" s="23">
        <f t="shared" si="2"/>
        <v>1266</v>
      </c>
      <c r="G37" s="23">
        <v>11</v>
      </c>
      <c r="H37" s="23">
        <v>0</v>
      </c>
      <c r="I37" s="23">
        <v>0</v>
      </c>
      <c r="J37" s="23">
        <v>0</v>
      </c>
      <c r="K37" s="23">
        <v>262</v>
      </c>
      <c r="L37" s="23">
        <v>761</v>
      </c>
      <c r="M37" s="23">
        <v>232</v>
      </c>
      <c r="N37" s="23">
        <f t="shared" si="3"/>
        <v>0</v>
      </c>
      <c r="O37" s="23">
        <f>+[4]資源化量内訳!Y37</f>
        <v>0</v>
      </c>
      <c r="P37" s="23">
        <f t="shared" si="4"/>
        <v>4258</v>
      </c>
      <c r="Q37" s="23">
        <v>4257</v>
      </c>
      <c r="R37" s="23">
        <f t="shared" si="5"/>
        <v>1</v>
      </c>
      <c r="S37" s="23">
        <v>0</v>
      </c>
      <c r="T37" s="23">
        <v>0</v>
      </c>
      <c r="U37" s="23">
        <v>0</v>
      </c>
      <c r="V37" s="23">
        <v>0</v>
      </c>
      <c r="W37" s="23">
        <v>1</v>
      </c>
      <c r="X37" s="23">
        <v>0</v>
      </c>
      <c r="Y37" s="23">
        <v>0</v>
      </c>
      <c r="Z37" s="23">
        <f t="shared" si="6"/>
        <v>135</v>
      </c>
      <c r="AA37" s="23">
        <v>0</v>
      </c>
      <c r="AB37" s="23">
        <v>0</v>
      </c>
      <c r="AC37" s="23">
        <f t="shared" si="7"/>
        <v>135</v>
      </c>
      <c r="AD37" s="23">
        <v>11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124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5337</v>
      </c>
      <c r="E38" s="23">
        <f t="shared" si="1"/>
        <v>4388</v>
      </c>
      <c r="F38" s="23">
        <f t="shared" si="2"/>
        <v>604</v>
      </c>
      <c r="G38" s="23">
        <v>604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3"/>
        <v>0</v>
      </c>
      <c r="O38" s="23">
        <f>+[4]資源化量内訳!Y38</f>
        <v>345</v>
      </c>
      <c r="P38" s="23">
        <f t="shared" si="4"/>
        <v>4689</v>
      </c>
      <c r="Q38" s="23">
        <v>4388</v>
      </c>
      <c r="R38" s="23">
        <f t="shared" si="5"/>
        <v>301</v>
      </c>
      <c r="S38" s="23">
        <v>301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203</v>
      </c>
      <c r="AA38" s="23">
        <v>0</v>
      </c>
      <c r="AB38" s="23">
        <v>142</v>
      </c>
      <c r="AC38" s="23">
        <f t="shared" si="7"/>
        <v>61</v>
      </c>
      <c r="AD38" s="23">
        <v>61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5885</v>
      </c>
      <c r="E39" s="23">
        <f t="shared" si="1"/>
        <v>4702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75</v>
      </c>
      <c r="O39" s="23">
        <f>+[4]資源化量内訳!Y39</f>
        <v>1108</v>
      </c>
      <c r="P39" s="23">
        <f t="shared" si="4"/>
        <v>4702</v>
      </c>
      <c r="Q39" s="23">
        <v>4702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228</v>
      </c>
      <c r="AA39" s="23">
        <v>75</v>
      </c>
      <c r="AB39" s="23">
        <v>153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5137</v>
      </c>
      <c r="E40" s="23">
        <f t="shared" si="1"/>
        <v>4519</v>
      </c>
      <c r="F40" s="23">
        <f t="shared" si="2"/>
        <v>612</v>
      </c>
      <c r="G40" s="23">
        <v>125</v>
      </c>
      <c r="H40" s="23">
        <v>0</v>
      </c>
      <c r="I40" s="23">
        <v>0</v>
      </c>
      <c r="J40" s="23">
        <v>0</v>
      </c>
      <c r="K40" s="23">
        <v>32</v>
      </c>
      <c r="L40" s="23">
        <v>455</v>
      </c>
      <c r="M40" s="23">
        <v>0</v>
      </c>
      <c r="N40" s="23">
        <f t="shared" si="3"/>
        <v>6</v>
      </c>
      <c r="O40" s="23">
        <f>+[4]資源化量内訳!Y40</f>
        <v>0</v>
      </c>
      <c r="P40" s="23">
        <f t="shared" si="4"/>
        <v>4633</v>
      </c>
      <c r="Q40" s="23">
        <v>4519</v>
      </c>
      <c r="R40" s="23">
        <f t="shared" si="5"/>
        <v>114</v>
      </c>
      <c r="S40" s="23">
        <v>114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164</v>
      </c>
      <c r="AA40" s="23">
        <v>6</v>
      </c>
      <c r="AB40" s="23">
        <v>147</v>
      </c>
      <c r="AC40" s="23">
        <f t="shared" si="7"/>
        <v>11</v>
      </c>
      <c r="AD40" s="23">
        <v>11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1993</v>
      </c>
      <c r="E41" s="23">
        <f t="shared" si="1"/>
        <v>1866</v>
      </c>
      <c r="F41" s="23">
        <f t="shared" si="2"/>
        <v>115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115</v>
      </c>
      <c r="M41" s="23">
        <v>0</v>
      </c>
      <c r="N41" s="23">
        <f t="shared" si="3"/>
        <v>11</v>
      </c>
      <c r="O41" s="23">
        <f>+[4]資源化量内訳!Y41</f>
        <v>1</v>
      </c>
      <c r="P41" s="23">
        <f t="shared" si="4"/>
        <v>1871</v>
      </c>
      <c r="Q41" s="23">
        <v>1866</v>
      </c>
      <c r="R41" s="23">
        <f t="shared" si="5"/>
        <v>5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5</v>
      </c>
      <c r="Y41" s="23">
        <v>0</v>
      </c>
      <c r="Z41" s="23">
        <f t="shared" si="6"/>
        <v>68</v>
      </c>
      <c r="AA41" s="23">
        <v>11</v>
      </c>
      <c r="AB41" s="23">
        <v>57</v>
      </c>
      <c r="AC41" s="23">
        <f t="shared" si="7"/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1221</v>
      </c>
      <c r="E42" s="23">
        <f t="shared" si="1"/>
        <v>1153</v>
      </c>
      <c r="F42" s="23">
        <f t="shared" si="2"/>
        <v>60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60</v>
      </c>
      <c r="M42" s="23">
        <v>0</v>
      </c>
      <c r="N42" s="23">
        <f t="shared" si="3"/>
        <v>8</v>
      </c>
      <c r="O42" s="23">
        <f>+[4]資源化量内訳!Y42</f>
        <v>0</v>
      </c>
      <c r="P42" s="23">
        <f t="shared" si="4"/>
        <v>1155</v>
      </c>
      <c r="Q42" s="23">
        <v>1153</v>
      </c>
      <c r="R42" s="23">
        <f t="shared" si="5"/>
        <v>2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2</v>
      </c>
      <c r="Y42" s="23">
        <v>0</v>
      </c>
      <c r="Z42" s="23">
        <f t="shared" si="6"/>
        <v>117</v>
      </c>
      <c r="AA42" s="23">
        <v>8</v>
      </c>
      <c r="AB42" s="23">
        <v>109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1993</v>
      </c>
      <c r="E43" s="23">
        <f t="shared" si="1"/>
        <v>1780</v>
      </c>
      <c r="F43" s="23">
        <f t="shared" si="2"/>
        <v>187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187</v>
      </c>
      <c r="M43" s="23">
        <v>0</v>
      </c>
      <c r="N43" s="23">
        <f t="shared" si="3"/>
        <v>26</v>
      </c>
      <c r="O43" s="23">
        <f>+[4]資源化量内訳!Y43</f>
        <v>0</v>
      </c>
      <c r="P43" s="23">
        <f t="shared" si="4"/>
        <v>1788</v>
      </c>
      <c r="Q43" s="23">
        <v>1780</v>
      </c>
      <c r="R43" s="23">
        <f t="shared" si="5"/>
        <v>8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8</v>
      </c>
      <c r="Y43" s="23">
        <v>0</v>
      </c>
      <c r="Z43" s="23">
        <f t="shared" si="6"/>
        <v>220</v>
      </c>
      <c r="AA43" s="23">
        <v>26</v>
      </c>
      <c r="AB43" s="23">
        <v>194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723</v>
      </c>
      <c r="E44" s="23">
        <f t="shared" si="1"/>
        <v>621</v>
      </c>
      <c r="F44" s="23">
        <f t="shared" si="2"/>
        <v>88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88</v>
      </c>
      <c r="M44" s="23">
        <v>0</v>
      </c>
      <c r="N44" s="23">
        <f t="shared" si="3"/>
        <v>14</v>
      </c>
      <c r="O44" s="23">
        <f>+[4]資源化量内訳!Y44</f>
        <v>0</v>
      </c>
      <c r="P44" s="23">
        <f t="shared" si="4"/>
        <v>624</v>
      </c>
      <c r="Q44" s="23">
        <v>621</v>
      </c>
      <c r="R44" s="23">
        <f t="shared" si="5"/>
        <v>3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3</v>
      </c>
      <c r="Y44" s="23">
        <v>0</v>
      </c>
      <c r="Z44" s="23">
        <f t="shared" si="6"/>
        <v>87</v>
      </c>
      <c r="AA44" s="23">
        <v>14</v>
      </c>
      <c r="AB44" s="23">
        <v>73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2091</v>
      </c>
      <c r="E45" s="23">
        <f t="shared" si="1"/>
        <v>1824</v>
      </c>
      <c r="F45" s="23">
        <f t="shared" si="2"/>
        <v>197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197</v>
      </c>
      <c r="M45" s="23">
        <v>0</v>
      </c>
      <c r="N45" s="23">
        <f t="shared" si="3"/>
        <v>70</v>
      </c>
      <c r="O45" s="23">
        <f>+[4]資源化量内訳!Y45</f>
        <v>0</v>
      </c>
      <c r="P45" s="23">
        <f t="shared" si="4"/>
        <v>1831</v>
      </c>
      <c r="Q45" s="23">
        <v>1824</v>
      </c>
      <c r="R45" s="23">
        <f t="shared" si="5"/>
        <v>7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7</v>
      </c>
      <c r="Y45" s="23">
        <v>0</v>
      </c>
      <c r="Z45" s="23">
        <f t="shared" si="6"/>
        <v>273</v>
      </c>
      <c r="AA45" s="23">
        <v>70</v>
      </c>
      <c r="AB45" s="23">
        <v>203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1523</v>
      </c>
      <c r="E46" s="23">
        <f t="shared" si="1"/>
        <v>1347</v>
      </c>
      <c r="F46" s="23">
        <f t="shared" si="2"/>
        <v>161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161</v>
      </c>
      <c r="M46" s="23">
        <v>0</v>
      </c>
      <c r="N46" s="23">
        <f t="shared" si="3"/>
        <v>14</v>
      </c>
      <c r="O46" s="23">
        <f>+[4]資源化量内訳!Y46</f>
        <v>1</v>
      </c>
      <c r="P46" s="23">
        <f t="shared" si="4"/>
        <v>1354</v>
      </c>
      <c r="Q46" s="23">
        <v>1347</v>
      </c>
      <c r="R46" s="23">
        <f t="shared" si="5"/>
        <v>7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7</v>
      </c>
      <c r="Y46" s="23">
        <v>0</v>
      </c>
      <c r="Z46" s="23">
        <f t="shared" si="6"/>
        <v>170</v>
      </c>
      <c r="AA46" s="23">
        <v>14</v>
      </c>
      <c r="AB46" s="23">
        <v>156</v>
      </c>
      <c r="AC46" s="23">
        <f t="shared" si="7"/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303</v>
      </c>
      <c r="E47" s="23">
        <f t="shared" si="1"/>
        <v>243</v>
      </c>
      <c r="F47" s="23">
        <f t="shared" si="2"/>
        <v>56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56</v>
      </c>
      <c r="M47" s="23">
        <v>0</v>
      </c>
      <c r="N47" s="23">
        <f t="shared" si="3"/>
        <v>4</v>
      </c>
      <c r="O47" s="23">
        <f>+[4]資源化量内訳!Y47</f>
        <v>0</v>
      </c>
      <c r="P47" s="23">
        <f t="shared" si="4"/>
        <v>245</v>
      </c>
      <c r="Q47" s="23">
        <v>243</v>
      </c>
      <c r="R47" s="23">
        <f t="shared" si="5"/>
        <v>2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2</v>
      </c>
      <c r="Y47" s="23">
        <v>0</v>
      </c>
      <c r="Z47" s="23">
        <f t="shared" si="6"/>
        <v>27</v>
      </c>
      <c r="AA47" s="23">
        <v>4</v>
      </c>
      <c r="AB47" s="23">
        <v>23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4160</v>
      </c>
      <c r="E48" s="23">
        <f t="shared" si="1"/>
        <v>3731</v>
      </c>
      <c r="F48" s="23">
        <f t="shared" si="2"/>
        <v>286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286</v>
      </c>
      <c r="M48" s="23">
        <v>0</v>
      </c>
      <c r="N48" s="23">
        <f t="shared" si="3"/>
        <v>39</v>
      </c>
      <c r="O48" s="23">
        <f>+[4]資源化量内訳!Y48</f>
        <v>104</v>
      </c>
      <c r="P48" s="23">
        <f t="shared" si="4"/>
        <v>3745</v>
      </c>
      <c r="Q48" s="23">
        <v>3731</v>
      </c>
      <c r="R48" s="23">
        <f t="shared" si="5"/>
        <v>14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14</v>
      </c>
      <c r="Y48" s="23">
        <v>0</v>
      </c>
      <c r="Z48" s="23">
        <f t="shared" si="6"/>
        <v>468</v>
      </c>
      <c r="AA48" s="23">
        <v>39</v>
      </c>
      <c r="AB48" s="23">
        <v>429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516</v>
      </c>
      <c r="E49" s="23">
        <f t="shared" si="1"/>
        <v>387</v>
      </c>
      <c r="F49" s="23">
        <f t="shared" si="2"/>
        <v>120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120</v>
      </c>
      <c r="M49" s="23">
        <v>0</v>
      </c>
      <c r="N49" s="23">
        <f t="shared" si="3"/>
        <v>3</v>
      </c>
      <c r="O49" s="23">
        <f>+[4]資源化量内訳!Y49</f>
        <v>6</v>
      </c>
      <c r="P49" s="23">
        <f t="shared" si="4"/>
        <v>387</v>
      </c>
      <c r="Q49" s="23">
        <v>387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41</v>
      </c>
      <c r="AA49" s="23">
        <v>3</v>
      </c>
      <c r="AB49" s="23">
        <v>38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AO3:AO5"/>
    <mergeCell ref="AP3:AP5"/>
    <mergeCell ref="AQ3:AQ5"/>
    <mergeCell ref="AR3:AR5"/>
    <mergeCell ref="AS3:AS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&amp;Lごみ処理の状況（平成29年度実績）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16384" width="9" style="3"/>
  </cols>
  <sheetData>
    <row r="1" spans="1:45" ht="16.2" x14ac:dyDescent="0.2">
      <c r="A1" s="1" t="s">
        <v>114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76" t="s">
        <v>1</v>
      </c>
      <c r="B2" s="76" t="s">
        <v>2</v>
      </c>
      <c r="C2" s="73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 t="s">
        <v>5</v>
      </c>
      <c r="Q2" s="7"/>
      <c r="R2" s="7"/>
      <c r="S2" s="7"/>
      <c r="T2" s="7"/>
      <c r="U2" s="7"/>
      <c r="V2" s="7"/>
      <c r="W2" s="7"/>
      <c r="X2" s="7"/>
      <c r="Y2" s="8"/>
      <c r="Z2" s="6" t="s">
        <v>6</v>
      </c>
      <c r="AA2" s="7"/>
      <c r="AB2" s="7"/>
      <c r="AC2" s="7"/>
      <c r="AD2" s="7"/>
      <c r="AE2" s="7"/>
      <c r="AF2" s="7"/>
      <c r="AG2" s="7"/>
      <c r="AH2" s="7"/>
      <c r="AI2" s="7"/>
      <c r="AJ2" s="8"/>
      <c r="AK2" s="9" t="s">
        <v>7</v>
      </c>
      <c r="AL2" s="7"/>
      <c r="AM2" s="7"/>
      <c r="AN2" s="7"/>
      <c r="AO2" s="7"/>
      <c r="AP2" s="7"/>
      <c r="AQ2" s="7"/>
      <c r="AR2" s="7"/>
      <c r="AS2" s="8"/>
    </row>
    <row r="3" spans="1:45" s="10" customFormat="1" ht="25.5" customHeight="1" x14ac:dyDescent="0.2">
      <c r="A3" s="75"/>
      <c r="B3" s="75"/>
      <c r="C3" s="74"/>
      <c r="D3" s="72" t="s">
        <v>8</v>
      </c>
      <c r="E3" s="73" t="s">
        <v>9</v>
      </c>
      <c r="F3" s="81" t="s">
        <v>10</v>
      </c>
      <c r="G3" s="82"/>
      <c r="H3" s="82"/>
      <c r="I3" s="82"/>
      <c r="J3" s="82"/>
      <c r="K3" s="82"/>
      <c r="L3" s="82"/>
      <c r="M3" s="83"/>
      <c r="N3" s="73" t="s">
        <v>11</v>
      </c>
      <c r="O3" s="73" t="s">
        <v>12</v>
      </c>
      <c r="P3" s="72" t="s">
        <v>8</v>
      </c>
      <c r="Q3" s="73" t="s">
        <v>9</v>
      </c>
      <c r="R3" s="78" t="s">
        <v>13</v>
      </c>
      <c r="S3" s="79"/>
      <c r="T3" s="79"/>
      <c r="U3" s="79"/>
      <c r="V3" s="79"/>
      <c r="W3" s="79"/>
      <c r="X3" s="79"/>
      <c r="Y3" s="80"/>
      <c r="Z3" s="72" t="s">
        <v>8</v>
      </c>
      <c r="AA3" s="73" t="s">
        <v>14</v>
      </c>
      <c r="AB3" s="73" t="s">
        <v>15</v>
      </c>
      <c r="AC3" s="11" t="s">
        <v>16</v>
      </c>
      <c r="AD3" s="7"/>
      <c r="AE3" s="7"/>
      <c r="AF3" s="7"/>
      <c r="AG3" s="7"/>
      <c r="AH3" s="7"/>
      <c r="AI3" s="7"/>
      <c r="AJ3" s="8"/>
      <c r="AK3" s="72" t="s">
        <v>8</v>
      </c>
      <c r="AL3" s="76" t="s">
        <v>17</v>
      </c>
      <c r="AM3" s="76" t="s">
        <v>18</v>
      </c>
      <c r="AN3" s="76" t="s">
        <v>19</v>
      </c>
      <c r="AO3" s="76" t="s">
        <v>20</v>
      </c>
      <c r="AP3" s="76" t="s">
        <v>21</v>
      </c>
      <c r="AQ3" s="76" t="s">
        <v>22</v>
      </c>
      <c r="AR3" s="76" t="s">
        <v>23</v>
      </c>
      <c r="AS3" s="76" t="s">
        <v>24</v>
      </c>
    </row>
    <row r="4" spans="1:45" s="10" customFormat="1" ht="25.5" customHeight="1" x14ac:dyDescent="0.2">
      <c r="A4" s="75"/>
      <c r="B4" s="75"/>
      <c r="C4" s="74"/>
      <c r="D4" s="72"/>
      <c r="E4" s="74"/>
      <c r="F4" s="72" t="s">
        <v>8</v>
      </c>
      <c r="G4" s="73" t="s">
        <v>18</v>
      </c>
      <c r="H4" s="76" t="s">
        <v>19</v>
      </c>
      <c r="I4" s="76" t="s">
        <v>20</v>
      </c>
      <c r="J4" s="76" t="s">
        <v>21</v>
      </c>
      <c r="K4" s="76" t="s">
        <v>22</v>
      </c>
      <c r="L4" s="76" t="s">
        <v>23</v>
      </c>
      <c r="M4" s="73" t="s">
        <v>24</v>
      </c>
      <c r="N4" s="74"/>
      <c r="O4" s="77"/>
      <c r="P4" s="72"/>
      <c r="Q4" s="74"/>
      <c r="R4" s="75" t="s">
        <v>8</v>
      </c>
      <c r="S4" s="73" t="s">
        <v>18</v>
      </c>
      <c r="T4" s="76" t="s">
        <v>19</v>
      </c>
      <c r="U4" s="76" t="s">
        <v>20</v>
      </c>
      <c r="V4" s="76" t="s">
        <v>21</v>
      </c>
      <c r="W4" s="76" t="s">
        <v>22</v>
      </c>
      <c r="X4" s="76" t="s">
        <v>23</v>
      </c>
      <c r="Y4" s="73" t="s">
        <v>24</v>
      </c>
      <c r="Z4" s="72"/>
      <c r="AA4" s="74"/>
      <c r="AB4" s="74"/>
      <c r="AC4" s="72" t="s">
        <v>8</v>
      </c>
      <c r="AD4" s="73" t="s">
        <v>18</v>
      </c>
      <c r="AE4" s="76" t="s">
        <v>19</v>
      </c>
      <c r="AF4" s="76" t="s">
        <v>20</v>
      </c>
      <c r="AG4" s="76" t="s">
        <v>21</v>
      </c>
      <c r="AH4" s="76" t="s">
        <v>22</v>
      </c>
      <c r="AI4" s="76" t="s">
        <v>23</v>
      </c>
      <c r="AJ4" s="73" t="s">
        <v>24</v>
      </c>
      <c r="AK4" s="72"/>
      <c r="AL4" s="75"/>
      <c r="AM4" s="75"/>
      <c r="AN4" s="75"/>
      <c r="AO4" s="75"/>
      <c r="AP4" s="75"/>
      <c r="AQ4" s="75"/>
      <c r="AR4" s="75"/>
      <c r="AS4" s="75"/>
    </row>
    <row r="5" spans="1:45" s="10" customFormat="1" ht="22.5" customHeight="1" x14ac:dyDescent="0.2">
      <c r="A5" s="75"/>
      <c r="B5" s="75"/>
      <c r="C5" s="74"/>
      <c r="D5" s="72"/>
      <c r="E5" s="74"/>
      <c r="F5" s="72"/>
      <c r="G5" s="74"/>
      <c r="H5" s="75"/>
      <c r="I5" s="75"/>
      <c r="J5" s="75"/>
      <c r="K5" s="75"/>
      <c r="L5" s="75"/>
      <c r="M5" s="74"/>
      <c r="N5" s="75"/>
      <c r="O5" s="77"/>
      <c r="P5" s="72"/>
      <c r="Q5" s="75"/>
      <c r="R5" s="74"/>
      <c r="S5" s="74"/>
      <c r="T5" s="75"/>
      <c r="U5" s="75"/>
      <c r="V5" s="75"/>
      <c r="W5" s="75"/>
      <c r="X5" s="75"/>
      <c r="Y5" s="74"/>
      <c r="Z5" s="72"/>
      <c r="AA5" s="75"/>
      <c r="AB5" s="75"/>
      <c r="AC5" s="72"/>
      <c r="AD5" s="74"/>
      <c r="AE5" s="75"/>
      <c r="AF5" s="75"/>
      <c r="AG5" s="75"/>
      <c r="AH5" s="75"/>
      <c r="AI5" s="75"/>
      <c r="AJ5" s="74"/>
      <c r="AK5" s="72"/>
      <c r="AL5" s="75"/>
      <c r="AM5" s="75"/>
      <c r="AN5" s="75"/>
      <c r="AO5" s="75"/>
      <c r="AP5" s="75"/>
      <c r="AQ5" s="75"/>
      <c r="AR5" s="75"/>
      <c r="AS5" s="75"/>
    </row>
    <row r="6" spans="1:45" s="15" customFormat="1" ht="13.5" customHeight="1" x14ac:dyDescent="0.2">
      <c r="A6" s="75"/>
      <c r="B6" s="75"/>
      <c r="C6" s="74"/>
      <c r="D6" s="12" t="s">
        <v>25</v>
      </c>
      <c r="E6" s="12" t="s">
        <v>25</v>
      </c>
      <c r="F6" s="12" t="s">
        <v>25</v>
      </c>
      <c r="G6" s="13" t="s">
        <v>25</v>
      </c>
      <c r="H6" s="13" t="s">
        <v>25</v>
      </c>
      <c r="I6" s="13" t="s">
        <v>25</v>
      </c>
      <c r="J6" s="13" t="s">
        <v>25</v>
      </c>
      <c r="K6" s="13" t="s">
        <v>25</v>
      </c>
      <c r="L6" s="13" t="s">
        <v>25</v>
      </c>
      <c r="M6" s="13" t="s">
        <v>25</v>
      </c>
      <c r="N6" s="14" t="s">
        <v>25</v>
      </c>
      <c r="O6" s="12" t="s">
        <v>25</v>
      </c>
      <c r="P6" s="12" t="s">
        <v>25</v>
      </c>
      <c r="Q6" s="14" t="s">
        <v>25</v>
      </c>
      <c r="R6" s="14" t="s">
        <v>25</v>
      </c>
      <c r="S6" s="13" t="s">
        <v>25</v>
      </c>
      <c r="T6" s="13" t="s">
        <v>25</v>
      </c>
      <c r="U6" s="13" t="s">
        <v>25</v>
      </c>
      <c r="V6" s="13" t="s">
        <v>25</v>
      </c>
      <c r="W6" s="13" t="s">
        <v>25</v>
      </c>
      <c r="X6" s="13" t="s">
        <v>25</v>
      </c>
      <c r="Y6" s="13" t="s">
        <v>25</v>
      </c>
      <c r="Z6" s="12" t="s">
        <v>25</v>
      </c>
      <c r="AA6" s="14" t="s">
        <v>25</v>
      </c>
      <c r="AB6" s="14" t="s">
        <v>25</v>
      </c>
      <c r="AC6" s="12" t="s">
        <v>25</v>
      </c>
      <c r="AD6" s="14" t="s">
        <v>25</v>
      </c>
      <c r="AE6" s="14" t="s">
        <v>25</v>
      </c>
      <c r="AF6" s="14" t="s">
        <v>25</v>
      </c>
      <c r="AG6" s="14" t="s">
        <v>25</v>
      </c>
      <c r="AH6" s="14" t="s">
        <v>25</v>
      </c>
      <c r="AI6" s="14" t="s">
        <v>25</v>
      </c>
      <c r="AJ6" s="14" t="s">
        <v>25</v>
      </c>
      <c r="AK6" s="12" t="s">
        <v>25</v>
      </c>
      <c r="AL6" s="12" t="s">
        <v>25</v>
      </c>
      <c r="AM6" s="14" t="s">
        <v>25</v>
      </c>
      <c r="AN6" s="14" t="s">
        <v>25</v>
      </c>
      <c r="AO6" s="14" t="s">
        <v>25</v>
      </c>
      <c r="AP6" s="14" t="s">
        <v>25</v>
      </c>
      <c r="AQ6" s="14" t="s">
        <v>25</v>
      </c>
      <c r="AR6" s="14" t="s">
        <v>25</v>
      </c>
      <c r="AS6" s="14" t="s">
        <v>25</v>
      </c>
    </row>
    <row r="7" spans="1:45" s="20" customFormat="1" ht="13.5" customHeight="1" x14ac:dyDescent="0.2">
      <c r="A7" s="16" t="str">
        <f>[5]ごみ処理概要!A7</f>
        <v>岐阜県</v>
      </c>
      <c r="B7" s="17" t="str">
        <f>[5]ごみ処理概要!B7</f>
        <v>21000</v>
      </c>
      <c r="C7" s="18" t="s">
        <v>8</v>
      </c>
      <c r="D7" s="19">
        <f t="shared" ref="D7:D49" si="0">SUM(E7,F7,N7,O7)</f>
        <v>613696</v>
      </c>
      <c r="E7" s="19">
        <f t="shared" ref="E7:E49" si="1">+Q7</f>
        <v>509800</v>
      </c>
      <c r="F7" s="19">
        <f t="shared" ref="F7:F49" si="2">SUM(G7:M7)</f>
        <v>78305</v>
      </c>
      <c r="G7" s="19">
        <f>SUM(G$8:G$49)</f>
        <v>27529</v>
      </c>
      <c r="H7" s="19">
        <f>SUM(H$8:H$49)</f>
        <v>293</v>
      </c>
      <c r="I7" s="19">
        <f>SUM(I$8:I$49)</f>
        <v>0</v>
      </c>
      <c r="J7" s="19">
        <f>SUM(J$8:J$49)</f>
        <v>0</v>
      </c>
      <c r="K7" s="19">
        <f>SUM(K$8:K$49)</f>
        <v>16917</v>
      </c>
      <c r="L7" s="19">
        <f>SUM(L$8:L$49)</f>
        <v>33009</v>
      </c>
      <c r="M7" s="19">
        <f>SUM(M$8:M$49)</f>
        <v>557</v>
      </c>
      <c r="N7" s="19">
        <f t="shared" ref="N7:N49" si="3">+AA7</f>
        <v>7551</v>
      </c>
      <c r="O7" s="19">
        <f>+[5]資源化量内訳!Y7</f>
        <v>18040</v>
      </c>
      <c r="P7" s="19">
        <f t="shared" ref="P7:P49" si="4">+SUM(Q7,R7)</f>
        <v>531138</v>
      </c>
      <c r="Q7" s="19">
        <f>SUM(Q$8:Q$49)</f>
        <v>509800</v>
      </c>
      <c r="R7" s="19">
        <f t="shared" ref="R7:R49" si="5">+SUM(S7,T7,U7,V7,W7,X7,Y7)</f>
        <v>21338</v>
      </c>
      <c r="S7" s="19">
        <f>SUM(S$8:S$49)</f>
        <v>20212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1</v>
      </c>
      <c r="X7" s="19">
        <f>SUM(X$8:X$49)</f>
        <v>1125</v>
      </c>
      <c r="Y7" s="19">
        <f>SUM(Y$8:Y$49)</f>
        <v>0</v>
      </c>
      <c r="Z7" s="19">
        <f t="shared" ref="Z7:Z49" si="6">SUM(AA7:AC7)</f>
        <v>50179</v>
      </c>
      <c r="AA7" s="19">
        <f>SUM(AA$8:AA$49)</f>
        <v>7551</v>
      </c>
      <c r="AB7" s="19">
        <f>SUM(AB$8:AB$49)</f>
        <v>37143</v>
      </c>
      <c r="AC7" s="19">
        <f t="shared" ref="AC7:AC49" si="7">SUM(AD7:AJ7)</f>
        <v>5485</v>
      </c>
      <c r="AD7" s="19">
        <f>SUM(AD$8:AD$49)</f>
        <v>670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654</v>
      </c>
      <c r="AI7" s="19">
        <f>SUM(AI$8:AI$49)</f>
        <v>3607</v>
      </c>
      <c r="AJ7" s="19">
        <f>SUM(AJ$8:AJ$49)</f>
        <v>554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133665</v>
      </c>
      <c r="E8" s="23">
        <f t="shared" si="1"/>
        <v>116515</v>
      </c>
      <c r="F8" s="23">
        <f t="shared" si="2"/>
        <v>13419</v>
      </c>
      <c r="G8" s="23">
        <v>7858</v>
      </c>
      <c r="H8" s="23">
        <v>0</v>
      </c>
      <c r="I8" s="23">
        <v>0</v>
      </c>
      <c r="J8" s="23">
        <v>0</v>
      </c>
      <c r="K8" s="23">
        <v>0</v>
      </c>
      <c r="L8" s="23">
        <v>5561</v>
      </c>
      <c r="M8" s="23">
        <v>0</v>
      </c>
      <c r="N8" s="23">
        <f t="shared" si="3"/>
        <v>0</v>
      </c>
      <c r="O8" s="23">
        <f>+[5]資源化量内訳!Y8</f>
        <v>3731</v>
      </c>
      <c r="P8" s="23">
        <f t="shared" si="4"/>
        <v>123776</v>
      </c>
      <c r="Q8" s="23">
        <v>116515</v>
      </c>
      <c r="R8" s="23">
        <f t="shared" si="5"/>
        <v>7261</v>
      </c>
      <c r="S8" s="23">
        <v>6855</v>
      </c>
      <c r="T8" s="23">
        <v>0</v>
      </c>
      <c r="U8" s="23">
        <v>0</v>
      </c>
      <c r="V8" s="23">
        <v>0</v>
      </c>
      <c r="W8" s="23">
        <v>0</v>
      </c>
      <c r="X8" s="23">
        <v>406</v>
      </c>
      <c r="Y8" s="23">
        <v>0</v>
      </c>
      <c r="Z8" s="23">
        <f t="shared" si="6"/>
        <v>14724</v>
      </c>
      <c r="AA8" s="23">
        <v>0</v>
      </c>
      <c r="AB8" s="23">
        <v>14724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50261</v>
      </c>
      <c r="E9" s="23">
        <f t="shared" si="1"/>
        <v>43410</v>
      </c>
      <c r="F9" s="23">
        <f t="shared" si="2"/>
        <v>3552</v>
      </c>
      <c r="G9" s="23">
        <v>3029</v>
      </c>
      <c r="H9" s="23">
        <v>15</v>
      </c>
      <c r="I9" s="23">
        <v>0</v>
      </c>
      <c r="J9" s="23">
        <v>0</v>
      </c>
      <c r="K9" s="23">
        <v>13</v>
      </c>
      <c r="L9" s="23">
        <v>495</v>
      </c>
      <c r="M9" s="23">
        <v>0</v>
      </c>
      <c r="N9" s="23">
        <f t="shared" si="3"/>
        <v>1675</v>
      </c>
      <c r="O9" s="23">
        <f>+[5]資源化量内訳!Y9</f>
        <v>1624</v>
      </c>
      <c r="P9" s="23">
        <f t="shared" si="4"/>
        <v>45540</v>
      </c>
      <c r="Q9" s="23">
        <v>43410</v>
      </c>
      <c r="R9" s="23">
        <f t="shared" si="5"/>
        <v>2130</v>
      </c>
      <c r="S9" s="23">
        <v>2099</v>
      </c>
      <c r="T9" s="23">
        <v>0</v>
      </c>
      <c r="U9" s="23">
        <v>0</v>
      </c>
      <c r="V9" s="23">
        <v>0</v>
      </c>
      <c r="W9" s="23">
        <v>0</v>
      </c>
      <c r="X9" s="23">
        <v>31</v>
      </c>
      <c r="Y9" s="23">
        <v>0</v>
      </c>
      <c r="Z9" s="23">
        <f t="shared" si="6"/>
        <v>2217</v>
      </c>
      <c r="AA9" s="23">
        <v>1675</v>
      </c>
      <c r="AB9" s="23">
        <v>328</v>
      </c>
      <c r="AC9" s="23">
        <f t="shared" si="7"/>
        <v>214</v>
      </c>
      <c r="AD9" s="23">
        <v>214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30171</v>
      </c>
      <c r="E10" s="23">
        <f t="shared" si="1"/>
        <v>22479</v>
      </c>
      <c r="F10" s="23">
        <f t="shared" si="2"/>
        <v>6837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6837</v>
      </c>
      <c r="M10" s="23">
        <v>0</v>
      </c>
      <c r="N10" s="23">
        <f t="shared" si="3"/>
        <v>0</v>
      </c>
      <c r="O10" s="23">
        <f>+[5]資源化量内訳!Y10</f>
        <v>855</v>
      </c>
      <c r="P10" s="23">
        <f t="shared" si="4"/>
        <v>22718</v>
      </c>
      <c r="Q10" s="23">
        <v>22479</v>
      </c>
      <c r="R10" s="23">
        <f t="shared" si="5"/>
        <v>239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239</v>
      </c>
      <c r="Y10" s="23">
        <v>0</v>
      </c>
      <c r="Z10" s="23">
        <f t="shared" si="6"/>
        <v>5505</v>
      </c>
      <c r="AA10" s="23">
        <v>0</v>
      </c>
      <c r="AB10" s="23">
        <v>1989</v>
      </c>
      <c r="AC10" s="23">
        <f t="shared" si="7"/>
        <v>3516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3516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35666</v>
      </c>
      <c r="E11" s="23">
        <f t="shared" si="1"/>
        <v>33027</v>
      </c>
      <c r="F11" s="23">
        <f t="shared" si="2"/>
        <v>1347</v>
      </c>
      <c r="G11" s="23">
        <v>0</v>
      </c>
      <c r="H11" s="23">
        <v>115</v>
      </c>
      <c r="I11" s="23">
        <v>0</v>
      </c>
      <c r="J11" s="23">
        <v>0</v>
      </c>
      <c r="K11" s="23">
        <v>21</v>
      </c>
      <c r="L11" s="23">
        <v>1211</v>
      </c>
      <c r="M11" s="23">
        <v>0</v>
      </c>
      <c r="N11" s="23">
        <f t="shared" si="3"/>
        <v>0</v>
      </c>
      <c r="O11" s="23">
        <f>+[5]資源化量内訳!Y11</f>
        <v>1292</v>
      </c>
      <c r="P11" s="23">
        <f t="shared" si="4"/>
        <v>33027</v>
      </c>
      <c r="Q11" s="23">
        <v>33027</v>
      </c>
      <c r="R11" s="23">
        <f t="shared" si="5"/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f t="shared" si="6"/>
        <v>2473</v>
      </c>
      <c r="AA11" s="23">
        <v>0</v>
      </c>
      <c r="AB11" s="23">
        <v>2473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28870</v>
      </c>
      <c r="E12" s="23">
        <f t="shared" si="1"/>
        <v>24145</v>
      </c>
      <c r="F12" s="23">
        <f t="shared" si="2"/>
        <v>4725</v>
      </c>
      <c r="G12" s="23">
        <v>3912</v>
      </c>
      <c r="H12" s="23">
        <v>0</v>
      </c>
      <c r="I12" s="23">
        <v>0</v>
      </c>
      <c r="J12" s="23">
        <v>0</v>
      </c>
      <c r="K12" s="23">
        <v>0</v>
      </c>
      <c r="L12" s="23">
        <v>813</v>
      </c>
      <c r="M12" s="23">
        <v>0</v>
      </c>
      <c r="N12" s="23">
        <f t="shared" si="3"/>
        <v>0</v>
      </c>
      <c r="O12" s="23">
        <f>+[5]資源化量内訳!Y12</f>
        <v>0</v>
      </c>
      <c r="P12" s="23">
        <f t="shared" si="4"/>
        <v>27359</v>
      </c>
      <c r="Q12" s="23">
        <v>24145</v>
      </c>
      <c r="R12" s="23">
        <f t="shared" si="5"/>
        <v>3214</v>
      </c>
      <c r="S12" s="23">
        <v>3187</v>
      </c>
      <c r="T12" s="23">
        <v>0</v>
      </c>
      <c r="U12" s="23">
        <v>0</v>
      </c>
      <c r="V12" s="23">
        <v>0</v>
      </c>
      <c r="W12" s="23">
        <v>0</v>
      </c>
      <c r="X12" s="23">
        <v>27</v>
      </c>
      <c r="Y12" s="23">
        <v>0</v>
      </c>
      <c r="Z12" s="23">
        <f t="shared" si="6"/>
        <v>1296</v>
      </c>
      <c r="AA12" s="23">
        <v>0</v>
      </c>
      <c r="AB12" s="23">
        <v>1296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24562</v>
      </c>
      <c r="E13" s="23">
        <f t="shared" si="1"/>
        <v>20798</v>
      </c>
      <c r="F13" s="23">
        <f t="shared" si="2"/>
        <v>3681</v>
      </c>
      <c r="G13" s="23">
        <v>2818</v>
      </c>
      <c r="H13" s="23">
        <v>0</v>
      </c>
      <c r="I13" s="23">
        <v>0</v>
      </c>
      <c r="J13" s="23">
        <v>0</v>
      </c>
      <c r="K13" s="23">
        <v>0</v>
      </c>
      <c r="L13" s="23">
        <v>863</v>
      </c>
      <c r="M13" s="23">
        <v>0</v>
      </c>
      <c r="N13" s="23">
        <f t="shared" si="3"/>
        <v>0</v>
      </c>
      <c r="O13" s="23">
        <f>+[5]資源化量内訳!Y13</f>
        <v>83</v>
      </c>
      <c r="P13" s="23">
        <f t="shared" si="4"/>
        <v>23113</v>
      </c>
      <c r="Q13" s="23">
        <v>20798</v>
      </c>
      <c r="R13" s="23">
        <f t="shared" si="5"/>
        <v>2315</v>
      </c>
      <c r="S13" s="23">
        <v>2315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2356</v>
      </c>
      <c r="AA13" s="23">
        <v>0</v>
      </c>
      <c r="AB13" s="23">
        <v>2356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6558</v>
      </c>
      <c r="E14" s="23">
        <f t="shared" si="1"/>
        <v>5585</v>
      </c>
      <c r="F14" s="23">
        <f t="shared" si="2"/>
        <v>973</v>
      </c>
      <c r="G14" s="23">
        <v>776</v>
      </c>
      <c r="H14" s="23">
        <v>0</v>
      </c>
      <c r="I14" s="23">
        <v>0</v>
      </c>
      <c r="J14" s="23">
        <v>0</v>
      </c>
      <c r="K14" s="23">
        <v>0</v>
      </c>
      <c r="L14" s="23">
        <v>197</v>
      </c>
      <c r="M14" s="23">
        <v>0</v>
      </c>
      <c r="N14" s="23">
        <f t="shared" si="3"/>
        <v>0</v>
      </c>
      <c r="O14" s="23">
        <f>+[5]資源化量内訳!Y14</f>
        <v>0</v>
      </c>
      <c r="P14" s="23">
        <f t="shared" si="4"/>
        <v>6228</v>
      </c>
      <c r="Q14" s="23">
        <v>5585</v>
      </c>
      <c r="R14" s="23">
        <f t="shared" si="5"/>
        <v>643</v>
      </c>
      <c r="S14" s="23">
        <v>636</v>
      </c>
      <c r="T14" s="23">
        <v>0</v>
      </c>
      <c r="U14" s="23">
        <v>0</v>
      </c>
      <c r="V14" s="23">
        <v>0</v>
      </c>
      <c r="W14" s="23">
        <v>0</v>
      </c>
      <c r="X14" s="23">
        <v>7</v>
      </c>
      <c r="Y14" s="23">
        <v>0</v>
      </c>
      <c r="Z14" s="23">
        <f t="shared" si="6"/>
        <v>300</v>
      </c>
      <c r="AA14" s="23">
        <v>0</v>
      </c>
      <c r="AB14" s="23">
        <v>300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13088</v>
      </c>
      <c r="E15" s="23">
        <f t="shared" si="1"/>
        <v>10429</v>
      </c>
      <c r="F15" s="23">
        <f t="shared" si="2"/>
        <v>398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398</v>
      </c>
      <c r="M15" s="23">
        <v>0</v>
      </c>
      <c r="N15" s="23">
        <f t="shared" si="3"/>
        <v>1393</v>
      </c>
      <c r="O15" s="23">
        <f>+[5]資源化量内訳!Y15</f>
        <v>868</v>
      </c>
      <c r="P15" s="23">
        <f t="shared" si="4"/>
        <v>10429</v>
      </c>
      <c r="Q15" s="23">
        <v>10429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2296</v>
      </c>
      <c r="AA15" s="23">
        <v>1393</v>
      </c>
      <c r="AB15" s="23">
        <v>903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18241</v>
      </c>
      <c r="E16" s="23">
        <f t="shared" si="1"/>
        <v>15020</v>
      </c>
      <c r="F16" s="23">
        <f t="shared" si="2"/>
        <v>2508</v>
      </c>
      <c r="G16" s="23">
        <v>0</v>
      </c>
      <c r="H16" s="23">
        <v>0</v>
      </c>
      <c r="I16" s="23">
        <v>0</v>
      </c>
      <c r="J16" s="23">
        <v>0</v>
      </c>
      <c r="K16" s="23">
        <v>533</v>
      </c>
      <c r="L16" s="23">
        <v>1975</v>
      </c>
      <c r="M16" s="23">
        <v>0</v>
      </c>
      <c r="N16" s="23">
        <f t="shared" si="3"/>
        <v>0</v>
      </c>
      <c r="O16" s="23">
        <f>+[5]資源化量内訳!Y16</f>
        <v>713</v>
      </c>
      <c r="P16" s="23">
        <f t="shared" si="4"/>
        <v>15020</v>
      </c>
      <c r="Q16" s="23">
        <v>15020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751</v>
      </c>
      <c r="AA16" s="23">
        <v>0</v>
      </c>
      <c r="AB16" s="23">
        <v>751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13553</v>
      </c>
      <c r="E17" s="23">
        <f t="shared" si="1"/>
        <v>0</v>
      </c>
      <c r="F17" s="23">
        <f t="shared" si="2"/>
        <v>13553</v>
      </c>
      <c r="G17" s="23">
        <v>0</v>
      </c>
      <c r="H17" s="23">
        <v>0</v>
      </c>
      <c r="I17" s="23">
        <v>0</v>
      </c>
      <c r="J17" s="23">
        <v>0</v>
      </c>
      <c r="K17" s="23">
        <v>12128</v>
      </c>
      <c r="L17" s="23">
        <v>1425</v>
      </c>
      <c r="M17" s="23">
        <v>0</v>
      </c>
      <c r="N17" s="23">
        <f t="shared" si="3"/>
        <v>0</v>
      </c>
      <c r="O17" s="23">
        <f>+[5]資源化量内訳!Y17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739</v>
      </c>
      <c r="AA17" s="23">
        <v>0</v>
      </c>
      <c r="AB17" s="23">
        <v>0</v>
      </c>
      <c r="AC17" s="23">
        <f t="shared" si="7"/>
        <v>739</v>
      </c>
      <c r="AD17" s="23">
        <v>0</v>
      </c>
      <c r="AE17" s="23">
        <v>0</v>
      </c>
      <c r="AF17" s="23">
        <v>0</v>
      </c>
      <c r="AG17" s="23">
        <v>0</v>
      </c>
      <c r="AH17" s="23">
        <v>654</v>
      </c>
      <c r="AI17" s="23">
        <v>85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14229</v>
      </c>
      <c r="E18" s="23">
        <f t="shared" si="1"/>
        <v>13216</v>
      </c>
      <c r="F18" s="23">
        <f t="shared" si="2"/>
        <v>662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662</v>
      </c>
      <c r="M18" s="23">
        <v>0</v>
      </c>
      <c r="N18" s="23">
        <f t="shared" si="3"/>
        <v>320</v>
      </c>
      <c r="O18" s="23">
        <f>+[5]資源化量内訳!Y18</f>
        <v>31</v>
      </c>
      <c r="P18" s="23">
        <f t="shared" si="4"/>
        <v>13259</v>
      </c>
      <c r="Q18" s="23">
        <v>13216</v>
      </c>
      <c r="R18" s="23">
        <f t="shared" si="5"/>
        <v>43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43</v>
      </c>
      <c r="Y18" s="23">
        <v>0</v>
      </c>
      <c r="Z18" s="23">
        <f t="shared" si="6"/>
        <v>320</v>
      </c>
      <c r="AA18" s="23">
        <v>320</v>
      </c>
      <c r="AB18" s="23">
        <v>0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19249</v>
      </c>
      <c r="E19" s="23">
        <f t="shared" si="1"/>
        <v>16748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1018</v>
      </c>
      <c r="O19" s="23">
        <f>+[5]資源化量内訳!Y19</f>
        <v>1483</v>
      </c>
      <c r="P19" s="23">
        <f t="shared" si="4"/>
        <v>16748</v>
      </c>
      <c r="Q19" s="23">
        <v>16748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3145</v>
      </c>
      <c r="AA19" s="23">
        <v>1018</v>
      </c>
      <c r="AB19" s="23">
        <v>2127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47007</v>
      </c>
      <c r="E20" s="23">
        <f t="shared" si="1"/>
        <v>37057</v>
      </c>
      <c r="F20" s="23">
        <f t="shared" si="2"/>
        <v>8512</v>
      </c>
      <c r="G20" s="23">
        <v>3460</v>
      </c>
      <c r="H20" s="23">
        <v>0</v>
      </c>
      <c r="I20" s="23">
        <v>0</v>
      </c>
      <c r="J20" s="23">
        <v>0</v>
      </c>
      <c r="K20" s="23">
        <v>3807</v>
      </c>
      <c r="L20" s="23">
        <v>1245</v>
      </c>
      <c r="M20" s="23">
        <v>0</v>
      </c>
      <c r="N20" s="23">
        <f t="shared" si="3"/>
        <v>123</v>
      </c>
      <c r="O20" s="23">
        <f>+[5]資源化量内訳!Y20</f>
        <v>1315</v>
      </c>
      <c r="P20" s="23">
        <f t="shared" si="4"/>
        <v>39404</v>
      </c>
      <c r="Q20" s="23">
        <v>37057</v>
      </c>
      <c r="R20" s="23">
        <f t="shared" si="5"/>
        <v>2347</v>
      </c>
      <c r="S20" s="23">
        <v>2347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517</v>
      </c>
      <c r="AA20" s="23">
        <v>123</v>
      </c>
      <c r="AB20" s="23">
        <v>394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25749</v>
      </c>
      <c r="E21" s="23">
        <f t="shared" si="1"/>
        <v>23578</v>
      </c>
      <c r="F21" s="23">
        <f t="shared" si="2"/>
        <v>1592</v>
      </c>
      <c r="G21" s="23">
        <v>0</v>
      </c>
      <c r="H21" s="23">
        <v>36</v>
      </c>
      <c r="I21" s="23">
        <v>0</v>
      </c>
      <c r="J21" s="23">
        <v>0</v>
      </c>
      <c r="K21" s="23">
        <v>0</v>
      </c>
      <c r="L21" s="23">
        <v>1556</v>
      </c>
      <c r="M21" s="23">
        <v>0</v>
      </c>
      <c r="N21" s="23">
        <f t="shared" si="3"/>
        <v>194</v>
      </c>
      <c r="O21" s="23">
        <f>+[5]資源化量内訳!Y21</f>
        <v>385</v>
      </c>
      <c r="P21" s="23">
        <f t="shared" si="4"/>
        <v>23683</v>
      </c>
      <c r="Q21" s="23">
        <v>23578</v>
      </c>
      <c r="R21" s="23">
        <f t="shared" si="5"/>
        <v>105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105</v>
      </c>
      <c r="Y21" s="23">
        <v>0</v>
      </c>
      <c r="Z21" s="23">
        <f t="shared" si="6"/>
        <v>1624</v>
      </c>
      <c r="AA21" s="23">
        <v>194</v>
      </c>
      <c r="AB21" s="23">
        <v>1430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6428</v>
      </c>
      <c r="E22" s="23">
        <f t="shared" si="1"/>
        <v>5542</v>
      </c>
      <c r="F22" s="23">
        <f t="shared" si="2"/>
        <v>506</v>
      </c>
      <c r="G22" s="23">
        <v>506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+[5]資源化量内訳!Y22</f>
        <v>380</v>
      </c>
      <c r="P22" s="23">
        <f t="shared" si="4"/>
        <v>5869</v>
      </c>
      <c r="Q22" s="23">
        <v>5542</v>
      </c>
      <c r="R22" s="23">
        <f t="shared" si="5"/>
        <v>327</v>
      </c>
      <c r="S22" s="23">
        <v>327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714</v>
      </c>
      <c r="AA22" s="23">
        <v>0</v>
      </c>
      <c r="AB22" s="23">
        <v>629</v>
      </c>
      <c r="AC22" s="23">
        <f t="shared" si="7"/>
        <v>85</v>
      </c>
      <c r="AD22" s="23">
        <v>85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13809</v>
      </c>
      <c r="E23" s="23">
        <f t="shared" si="1"/>
        <v>12231</v>
      </c>
      <c r="F23" s="23">
        <f t="shared" si="2"/>
        <v>993</v>
      </c>
      <c r="G23" s="23">
        <v>608</v>
      </c>
      <c r="H23" s="23">
        <v>0</v>
      </c>
      <c r="I23" s="23">
        <v>0</v>
      </c>
      <c r="J23" s="23">
        <v>0</v>
      </c>
      <c r="K23" s="23">
        <v>0</v>
      </c>
      <c r="L23" s="23">
        <v>385</v>
      </c>
      <c r="M23" s="23">
        <v>0</v>
      </c>
      <c r="N23" s="23">
        <f t="shared" si="3"/>
        <v>0</v>
      </c>
      <c r="O23" s="23">
        <f>+[5]資源化量内訳!Y23</f>
        <v>585</v>
      </c>
      <c r="P23" s="23">
        <f t="shared" si="4"/>
        <v>12231</v>
      </c>
      <c r="Q23" s="23">
        <v>12231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449</v>
      </c>
      <c r="AA23" s="23">
        <v>0</v>
      </c>
      <c r="AB23" s="23">
        <v>398</v>
      </c>
      <c r="AC23" s="23">
        <f t="shared" si="7"/>
        <v>51</v>
      </c>
      <c r="AD23" s="23">
        <v>51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6708</v>
      </c>
      <c r="E24" s="23">
        <f t="shared" si="1"/>
        <v>5635</v>
      </c>
      <c r="F24" s="23">
        <f t="shared" si="2"/>
        <v>996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996</v>
      </c>
      <c r="M24" s="23">
        <v>0</v>
      </c>
      <c r="N24" s="23">
        <f t="shared" si="3"/>
        <v>77</v>
      </c>
      <c r="O24" s="23">
        <f>+[5]資源化量内訳!Y24</f>
        <v>0</v>
      </c>
      <c r="P24" s="23">
        <f t="shared" si="4"/>
        <v>5635</v>
      </c>
      <c r="Q24" s="23">
        <v>5635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770</v>
      </c>
      <c r="AA24" s="23">
        <v>77</v>
      </c>
      <c r="AB24" s="23">
        <v>693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9828</v>
      </c>
      <c r="E25" s="23">
        <f t="shared" si="1"/>
        <v>8384</v>
      </c>
      <c r="F25" s="23">
        <f t="shared" si="2"/>
        <v>791</v>
      </c>
      <c r="G25" s="23">
        <v>231</v>
      </c>
      <c r="H25" s="23">
        <v>0</v>
      </c>
      <c r="I25" s="23">
        <v>0</v>
      </c>
      <c r="J25" s="23">
        <v>0</v>
      </c>
      <c r="K25" s="23">
        <v>70</v>
      </c>
      <c r="L25" s="23">
        <v>490</v>
      </c>
      <c r="M25" s="23">
        <v>0</v>
      </c>
      <c r="N25" s="23">
        <f t="shared" si="3"/>
        <v>0</v>
      </c>
      <c r="O25" s="23">
        <f>+[5]資源化量内訳!Y25</f>
        <v>653</v>
      </c>
      <c r="P25" s="23">
        <f t="shared" si="4"/>
        <v>8384</v>
      </c>
      <c r="Q25" s="23">
        <v>8384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618</v>
      </c>
      <c r="AA25" s="23">
        <v>0</v>
      </c>
      <c r="AB25" s="23">
        <v>618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12395</v>
      </c>
      <c r="E26" s="23">
        <f t="shared" si="1"/>
        <v>9578</v>
      </c>
      <c r="F26" s="23">
        <f t="shared" si="2"/>
        <v>2016</v>
      </c>
      <c r="G26" s="23">
        <v>0</v>
      </c>
      <c r="H26" s="23">
        <v>52</v>
      </c>
      <c r="I26" s="23">
        <v>0</v>
      </c>
      <c r="J26" s="23">
        <v>0</v>
      </c>
      <c r="K26" s="23">
        <v>0</v>
      </c>
      <c r="L26" s="23">
        <v>1964</v>
      </c>
      <c r="M26" s="23">
        <v>0</v>
      </c>
      <c r="N26" s="23">
        <f t="shared" si="3"/>
        <v>658</v>
      </c>
      <c r="O26" s="23">
        <f>+[5]資源化量内訳!Y26</f>
        <v>143</v>
      </c>
      <c r="P26" s="23">
        <f t="shared" si="4"/>
        <v>9765</v>
      </c>
      <c r="Q26" s="23">
        <v>9578</v>
      </c>
      <c r="R26" s="23">
        <f t="shared" si="5"/>
        <v>187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187</v>
      </c>
      <c r="Y26" s="23">
        <v>0</v>
      </c>
      <c r="Z26" s="23">
        <f t="shared" si="6"/>
        <v>1318</v>
      </c>
      <c r="AA26" s="23">
        <v>658</v>
      </c>
      <c r="AB26" s="23">
        <v>654</v>
      </c>
      <c r="AC26" s="23">
        <f t="shared" si="7"/>
        <v>6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6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9958</v>
      </c>
      <c r="E27" s="23">
        <f t="shared" si="1"/>
        <v>8880</v>
      </c>
      <c r="F27" s="23">
        <f t="shared" si="2"/>
        <v>964</v>
      </c>
      <c r="G27" s="23">
        <v>205</v>
      </c>
      <c r="H27" s="23">
        <v>0</v>
      </c>
      <c r="I27" s="23">
        <v>0</v>
      </c>
      <c r="J27" s="23">
        <v>0</v>
      </c>
      <c r="K27" s="23">
        <v>0</v>
      </c>
      <c r="L27" s="23">
        <v>504</v>
      </c>
      <c r="M27" s="23">
        <v>255</v>
      </c>
      <c r="N27" s="23">
        <f t="shared" si="3"/>
        <v>0</v>
      </c>
      <c r="O27" s="23">
        <f>+[5]資源化量内訳!Y27</f>
        <v>114</v>
      </c>
      <c r="P27" s="23">
        <f t="shared" si="4"/>
        <v>9124</v>
      </c>
      <c r="Q27" s="23">
        <v>8880</v>
      </c>
      <c r="R27" s="23">
        <f t="shared" si="5"/>
        <v>244</v>
      </c>
      <c r="S27" s="23">
        <v>205</v>
      </c>
      <c r="T27" s="23">
        <v>0</v>
      </c>
      <c r="U27" s="23">
        <v>0</v>
      </c>
      <c r="V27" s="23">
        <v>0</v>
      </c>
      <c r="W27" s="23">
        <v>0</v>
      </c>
      <c r="X27" s="23">
        <v>39</v>
      </c>
      <c r="Y27" s="23">
        <v>0</v>
      </c>
      <c r="Z27" s="23">
        <f t="shared" si="6"/>
        <v>1288</v>
      </c>
      <c r="AA27" s="23">
        <v>0</v>
      </c>
      <c r="AB27" s="23">
        <v>1033</v>
      </c>
      <c r="AC27" s="23">
        <f t="shared" si="7"/>
        <v>255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255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8411</v>
      </c>
      <c r="E28" s="23">
        <f t="shared" si="1"/>
        <v>6662</v>
      </c>
      <c r="F28" s="23">
        <f t="shared" si="2"/>
        <v>1351</v>
      </c>
      <c r="G28" s="23">
        <v>624</v>
      </c>
      <c r="H28" s="23">
        <v>0</v>
      </c>
      <c r="I28" s="23">
        <v>0</v>
      </c>
      <c r="J28" s="23">
        <v>0</v>
      </c>
      <c r="K28" s="23">
        <v>0</v>
      </c>
      <c r="L28" s="23">
        <v>727</v>
      </c>
      <c r="M28" s="23">
        <v>0</v>
      </c>
      <c r="N28" s="23">
        <f t="shared" si="3"/>
        <v>398</v>
      </c>
      <c r="O28" s="23">
        <f>+[5]資源化量内訳!Y28</f>
        <v>0</v>
      </c>
      <c r="P28" s="23">
        <f t="shared" si="4"/>
        <v>7095</v>
      </c>
      <c r="Q28" s="23">
        <v>6662</v>
      </c>
      <c r="R28" s="23">
        <f t="shared" si="5"/>
        <v>433</v>
      </c>
      <c r="S28" s="23">
        <v>433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f t="shared" si="6"/>
        <v>756</v>
      </c>
      <c r="AA28" s="23">
        <v>398</v>
      </c>
      <c r="AB28" s="23">
        <v>314</v>
      </c>
      <c r="AC28" s="23">
        <f t="shared" si="7"/>
        <v>44</v>
      </c>
      <c r="AD28" s="23">
        <v>44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9068</v>
      </c>
      <c r="E29" s="23">
        <f t="shared" si="1"/>
        <v>8094</v>
      </c>
      <c r="F29" s="23">
        <f t="shared" si="2"/>
        <v>974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914</v>
      </c>
      <c r="M29" s="23">
        <v>60</v>
      </c>
      <c r="N29" s="23">
        <f t="shared" si="3"/>
        <v>0</v>
      </c>
      <c r="O29" s="23">
        <f>+[5]資源化量内訳!Y29</f>
        <v>0</v>
      </c>
      <c r="P29" s="23">
        <f t="shared" si="4"/>
        <v>8094</v>
      </c>
      <c r="Q29" s="23">
        <v>8094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294</v>
      </c>
      <c r="AA29" s="23">
        <v>0</v>
      </c>
      <c r="AB29" s="23">
        <v>234</v>
      </c>
      <c r="AC29" s="23">
        <f t="shared" si="7"/>
        <v>60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60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8376</v>
      </c>
      <c r="E30" s="23">
        <f t="shared" si="1"/>
        <v>6843</v>
      </c>
      <c r="F30" s="23">
        <f t="shared" si="2"/>
        <v>652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534</v>
      </c>
      <c r="M30" s="23">
        <v>118</v>
      </c>
      <c r="N30" s="23">
        <f t="shared" si="3"/>
        <v>0</v>
      </c>
      <c r="O30" s="23">
        <f>+[5]資源化量内訳!Y30</f>
        <v>881</v>
      </c>
      <c r="P30" s="23">
        <f t="shared" si="4"/>
        <v>6843</v>
      </c>
      <c r="Q30" s="23">
        <v>6843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305</v>
      </c>
      <c r="AA30" s="23">
        <v>0</v>
      </c>
      <c r="AB30" s="23">
        <v>187</v>
      </c>
      <c r="AC30" s="23">
        <f t="shared" si="7"/>
        <v>118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118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8553</v>
      </c>
      <c r="E31" s="23">
        <f t="shared" si="1"/>
        <v>6485</v>
      </c>
      <c r="F31" s="23">
        <f t="shared" si="2"/>
        <v>903</v>
      </c>
      <c r="G31" s="23">
        <v>857</v>
      </c>
      <c r="H31" s="23">
        <v>0</v>
      </c>
      <c r="I31" s="23">
        <v>0</v>
      </c>
      <c r="J31" s="23">
        <v>0</v>
      </c>
      <c r="K31" s="23">
        <v>0</v>
      </c>
      <c r="L31" s="23">
        <v>46</v>
      </c>
      <c r="M31" s="23">
        <v>0</v>
      </c>
      <c r="N31" s="23">
        <f t="shared" si="3"/>
        <v>828</v>
      </c>
      <c r="O31" s="23">
        <f>+[5]資源化量内訳!Y31</f>
        <v>337</v>
      </c>
      <c r="P31" s="23">
        <f t="shared" si="4"/>
        <v>7032</v>
      </c>
      <c r="Q31" s="23">
        <v>6485</v>
      </c>
      <c r="R31" s="23">
        <f t="shared" si="5"/>
        <v>547</v>
      </c>
      <c r="S31" s="23">
        <v>547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1445</v>
      </c>
      <c r="AA31" s="23">
        <v>828</v>
      </c>
      <c r="AB31" s="23">
        <v>560</v>
      </c>
      <c r="AC31" s="23">
        <f t="shared" si="7"/>
        <v>57</v>
      </c>
      <c r="AD31" s="23">
        <v>57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8202</v>
      </c>
      <c r="E32" s="23">
        <f t="shared" si="1"/>
        <v>6938</v>
      </c>
      <c r="F32" s="23">
        <f t="shared" si="2"/>
        <v>1047</v>
      </c>
      <c r="G32" s="23">
        <v>633</v>
      </c>
      <c r="H32" s="23">
        <v>28</v>
      </c>
      <c r="I32" s="23">
        <v>0</v>
      </c>
      <c r="J32" s="23">
        <v>0</v>
      </c>
      <c r="K32" s="23">
        <v>0</v>
      </c>
      <c r="L32" s="23">
        <v>386</v>
      </c>
      <c r="M32" s="23">
        <v>0</v>
      </c>
      <c r="N32" s="23">
        <f t="shared" si="3"/>
        <v>23</v>
      </c>
      <c r="O32" s="23">
        <f>+[5]資源化量内訳!Y32</f>
        <v>194</v>
      </c>
      <c r="P32" s="23">
        <f t="shared" si="4"/>
        <v>6938</v>
      </c>
      <c r="Q32" s="23">
        <v>6938</v>
      </c>
      <c r="R32" s="23">
        <f t="shared" si="5"/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833</v>
      </c>
      <c r="AA32" s="23">
        <v>23</v>
      </c>
      <c r="AB32" s="23">
        <v>762</v>
      </c>
      <c r="AC32" s="23">
        <f t="shared" si="7"/>
        <v>48</v>
      </c>
      <c r="AD32" s="23">
        <v>48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1975</v>
      </c>
      <c r="E33" s="23">
        <f t="shared" si="1"/>
        <v>1508</v>
      </c>
      <c r="F33" s="23">
        <f t="shared" si="2"/>
        <v>211</v>
      </c>
      <c r="G33" s="23">
        <v>211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+[5]資源化量内訳!Y33</f>
        <v>256</v>
      </c>
      <c r="P33" s="23">
        <f t="shared" si="4"/>
        <v>1654</v>
      </c>
      <c r="Q33" s="23">
        <v>1508</v>
      </c>
      <c r="R33" s="23">
        <f t="shared" si="5"/>
        <v>146</v>
      </c>
      <c r="S33" s="23">
        <v>146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133</v>
      </c>
      <c r="AA33" s="23">
        <v>0</v>
      </c>
      <c r="AB33" s="23">
        <v>118</v>
      </c>
      <c r="AC33" s="23">
        <f t="shared" si="7"/>
        <v>15</v>
      </c>
      <c r="AD33" s="23">
        <v>15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5418</v>
      </c>
      <c r="E34" s="23">
        <f t="shared" si="1"/>
        <v>4470</v>
      </c>
      <c r="F34" s="23">
        <f t="shared" si="2"/>
        <v>654</v>
      </c>
      <c r="G34" s="23">
        <v>396</v>
      </c>
      <c r="H34" s="23">
        <v>0</v>
      </c>
      <c r="I34" s="23">
        <v>0</v>
      </c>
      <c r="J34" s="23">
        <v>0</v>
      </c>
      <c r="K34" s="23">
        <v>0</v>
      </c>
      <c r="L34" s="23">
        <v>258</v>
      </c>
      <c r="M34" s="23">
        <v>0</v>
      </c>
      <c r="N34" s="23">
        <f t="shared" si="3"/>
        <v>294</v>
      </c>
      <c r="O34" s="23">
        <f>+[5]資源化量内訳!Y34</f>
        <v>0</v>
      </c>
      <c r="P34" s="23">
        <f t="shared" si="4"/>
        <v>4743</v>
      </c>
      <c r="Q34" s="23">
        <v>4470</v>
      </c>
      <c r="R34" s="23">
        <f t="shared" si="5"/>
        <v>273</v>
      </c>
      <c r="S34" s="23">
        <v>273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467</v>
      </c>
      <c r="AA34" s="23">
        <v>294</v>
      </c>
      <c r="AB34" s="23">
        <v>145</v>
      </c>
      <c r="AC34" s="23">
        <f t="shared" si="7"/>
        <v>28</v>
      </c>
      <c r="AD34" s="23">
        <v>28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2700</v>
      </c>
      <c r="E35" s="23">
        <f t="shared" si="1"/>
        <v>1955</v>
      </c>
      <c r="F35" s="23">
        <f t="shared" si="2"/>
        <v>331</v>
      </c>
      <c r="G35" s="23">
        <v>256</v>
      </c>
      <c r="H35" s="23">
        <v>47</v>
      </c>
      <c r="I35" s="23">
        <v>0</v>
      </c>
      <c r="J35" s="23">
        <v>0</v>
      </c>
      <c r="K35" s="23">
        <v>0</v>
      </c>
      <c r="L35" s="23">
        <v>28</v>
      </c>
      <c r="M35" s="23">
        <v>0</v>
      </c>
      <c r="N35" s="23">
        <f t="shared" si="3"/>
        <v>57</v>
      </c>
      <c r="O35" s="23">
        <f>+[5]資源化量内訳!Y35</f>
        <v>357</v>
      </c>
      <c r="P35" s="23">
        <f t="shared" si="4"/>
        <v>2132</v>
      </c>
      <c r="Q35" s="23">
        <v>1955</v>
      </c>
      <c r="R35" s="23">
        <f t="shared" si="5"/>
        <v>177</v>
      </c>
      <c r="S35" s="23">
        <v>177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139</v>
      </c>
      <c r="AA35" s="23">
        <v>57</v>
      </c>
      <c r="AB35" s="23">
        <v>64</v>
      </c>
      <c r="AC35" s="23">
        <f t="shared" si="7"/>
        <v>18</v>
      </c>
      <c r="AD35" s="23">
        <v>18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4275</v>
      </c>
      <c r="E36" s="23">
        <f t="shared" si="1"/>
        <v>3495</v>
      </c>
      <c r="F36" s="23">
        <f t="shared" si="2"/>
        <v>504</v>
      </c>
      <c r="G36" s="23">
        <v>504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164</v>
      </c>
      <c r="O36" s="23">
        <f>+[5]資源化量内訳!Y36</f>
        <v>112</v>
      </c>
      <c r="P36" s="23">
        <f t="shared" si="4"/>
        <v>3844</v>
      </c>
      <c r="Q36" s="23">
        <v>3495</v>
      </c>
      <c r="R36" s="23">
        <f t="shared" si="5"/>
        <v>349</v>
      </c>
      <c r="S36" s="23">
        <v>349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314</v>
      </c>
      <c r="AA36" s="23">
        <v>164</v>
      </c>
      <c r="AB36" s="23">
        <v>114</v>
      </c>
      <c r="AC36" s="23">
        <f t="shared" si="7"/>
        <v>36</v>
      </c>
      <c r="AD36" s="23">
        <v>36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5557</v>
      </c>
      <c r="E37" s="23">
        <f t="shared" si="1"/>
        <v>4328</v>
      </c>
      <c r="F37" s="23">
        <f t="shared" si="2"/>
        <v>1228</v>
      </c>
      <c r="G37" s="23">
        <v>11</v>
      </c>
      <c r="H37" s="23">
        <v>0</v>
      </c>
      <c r="I37" s="23">
        <v>0</v>
      </c>
      <c r="J37" s="23">
        <v>0</v>
      </c>
      <c r="K37" s="23">
        <v>300</v>
      </c>
      <c r="L37" s="23">
        <v>793</v>
      </c>
      <c r="M37" s="23">
        <v>124</v>
      </c>
      <c r="N37" s="23">
        <f t="shared" si="3"/>
        <v>1</v>
      </c>
      <c r="O37" s="23">
        <f>+[5]資源化量内訳!Y37</f>
        <v>0</v>
      </c>
      <c r="P37" s="23">
        <f t="shared" si="4"/>
        <v>4329</v>
      </c>
      <c r="Q37" s="23">
        <v>4328</v>
      </c>
      <c r="R37" s="23">
        <f t="shared" si="5"/>
        <v>1</v>
      </c>
      <c r="S37" s="23">
        <v>0</v>
      </c>
      <c r="T37" s="23">
        <v>0</v>
      </c>
      <c r="U37" s="23">
        <v>0</v>
      </c>
      <c r="V37" s="23">
        <v>0</v>
      </c>
      <c r="W37" s="23">
        <v>1</v>
      </c>
      <c r="X37" s="23">
        <v>0</v>
      </c>
      <c r="Y37" s="23">
        <v>0</v>
      </c>
      <c r="Z37" s="23">
        <f t="shared" si="6"/>
        <v>133</v>
      </c>
      <c r="AA37" s="23">
        <v>1</v>
      </c>
      <c r="AB37" s="23">
        <v>0</v>
      </c>
      <c r="AC37" s="23">
        <f t="shared" si="7"/>
        <v>132</v>
      </c>
      <c r="AD37" s="23">
        <v>11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121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5335</v>
      </c>
      <c r="E38" s="23">
        <f t="shared" si="1"/>
        <v>4347</v>
      </c>
      <c r="F38" s="23">
        <f t="shared" si="2"/>
        <v>634</v>
      </c>
      <c r="G38" s="23">
        <v>634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3"/>
        <v>0</v>
      </c>
      <c r="O38" s="23">
        <f>+[5]資源化量内訳!Y38</f>
        <v>354</v>
      </c>
      <c r="P38" s="23">
        <f t="shared" si="4"/>
        <v>4663</v>
      </c>
      <c r="Q38" s="23">
        <v>4347</v>
      </c>
      <c r="R38" s="23">
        <f t="shared" si="5"/>
        <v>316</v>
      </c>
      <c r="S38" s="23">
        <v>316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204</v>
      </c>
      <c r="AA38" s="23">
        <v>0</v>
      </c>
      <c r="AB38" s="23">
        <v>141</v>
      </c>
      <c r="AC38" s="23">
        <f t="shared" si="7"/>
        <v>63</v>
      </c>
      <c r="AD38" s="23">
        <v>63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5949</v>
      </c>
      <c r="E39" s="23">
        <f t="shared" si="1"/>
        <v>4750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105</v>
      </c>
      <c r="O39" s="23">
        <f>+[5]資源化量内訳!Y39</f>
        <v>1094</v>
      </c>
      <c r="P39" s="23">
        <f t="shared" si="4"/>
        <v>4750</v>
      </c>
      <c r="Q39" s="23">
        <v>4750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260</v>
      </c>
      <c r="AA39" s="23">
        <v>105</v>
      </c>
      <c r="AB39" s="23">
        <v>155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5226</v>
      </c>
      <c r="E40" s="23">
        <f t="shared" si="1"/>
        <v>4658</v>
      </c>
      <c r="F40" s="23">
        <f t="shared" si="2"/>
        <v>562</v>
      </c>
      <c r="G40" s="23">
        <v>0</v>
      </c>
      <c r="H40" s="23">
        <v>0</v>
      </c>
      <c r="I40" s="23">
        <v>0</v>
      </c>
      <c r="J40" s="23">
        <v>0</v>
      </c>
      <c r="K40" s="23">
        <v>45</v>
      </c>
      <c r="L40" s="23">
        <v>517</v>
      </c>
      <c r="M40" s="23">
        <v>0</v>
      </c>
      <c r="N40" s="23">
        <f t="shared" si="3"/>
        <v>6</v>
      </c>
      <c r="O40" s="23">
        <f>+[5]資源化量内訳!Y40</f>
        <v>0</v>
      </c>
      <c r="P40" s="23">
        <f t="shared" si="4"/>
        <v>4658</v>
      </c>
      <c r="Q40" s="23">
        <v>4658</v>
      </c>
      <c r="R40" s="23">
        <f t="shared" si="5"/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158</v>
      </c>
      <c r="AA40" s="23">
        <v>6</v>
      </c>
      <c r="AB40" s="23">
        <v>152</v>
      </c>
      <c r="AC40" s="23">
        <f t="shared" si="7"/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2002</v>
      </c>
      <c r="E41" s="23">
        <f t="shared" si="1"/>
        <v>1885</v>
      </c>
      <c r="F41" s="23">
        <f t="shared" si="2"/>
        <v>103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103</v>
      </c>
      <c r="M41" s="23">
        <v>0</v>
      </c>
      <c r="N41" s="23">
        <f t="shared" si="3"/>
        <v>13</v>
      </c>
      <c r="O41" s="23">
        <f>+[5]資源化量内訳!Y41</f>
        <v>1</v>
      </c>
      <c r="P41" s="23">
        <f t="shared" si="4"/>
        <v>1892</v>
      </c>
      <c r="Q41" s="23">
        <v>1885</v>
      </c>
      <c r="R41" s="23">
        <f t="shared" si="5"/>
        <v>7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7</v>
      </c>
      <c r="Y41" s="23">
        <v>0</v>
      </c>
      <c r="Z41" s="23">
        <f t="shared" si="6"/>
        <v>96</v>
      </c>
      <c r="AA41" s="23">
        <v>13</v>
      </c>
      <c r="AB41" s="23">
        <v>83</v>
      </c>
      <c r="AC41" s="23">
        <f t="shared" si="7"/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1347</v>
      </c>
      <c r="E42" s="23">
        <f t="shared" si="1"/>
        <v>1265</v>
      </c>
      <c r="F42" s="23">
        <f t="shared" si="2"/>
        <v>70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70</v>
      </c>
      <c r="M42" s="23">
        <v>0</v>
      </c>
      <c r="N42" s="23">
        <f t="shared" si="3"/>
        <v>12</v>
      </c>
      <c r="O42" s="23">
        <f>+[5]資源化量内訳!Y42</f>
        <v>0</v>
      </c>
      <c r="P42" s="23">
        <f t="shared" si="4"/>
        <v>1265</v>
      </c>
      <c r="Q42" s="23">
        <v>1265</v>
      </c>
      <c r="R42" s="23">
        <f t="shared" si="5"/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f t="shared" si="6"/>
        <v>103</v>
      </c>
      <c r="AA42" s="23">
        <v>12</v>
      </c>
      <c r="AB42" s="23">
        <v>91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1964</v>
      </c>
      <c r="E43" s="23">
        <f t="shared" si="1"/>
        <v>1751</v>
      </c>
      <c r="F43" s="23">
        <f t="shared" si="2"/>
        <v>198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198</v>
      </c>
      <c r="M43" s="23">
        <v>0</v>
      </c>
      <c r="N43" s="23">
        <f t="shared" si="3"/>
        <v>15</v>
      </c>
      <c r="O43" s="23">
        <f>+[5]資源化量内訳!Y43</f>
        <v>0</v>
      </c>
      <c r="P43" s="23">
        <f t="shared" si="4"/>
        <v>1762</v>
      </c>
      <c r="Q43" s="23">
        <v>1751</v>
      </c>
      <c r="R43" s="23">
        <f t="shared" si="5"/>
        <v>11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11</v>
      </c>
      <c r="Y43" s="23">
        <v>0</v>
      </c>
      <c r="Z43" s="23">
        <f t="shared" si="6"/>
        <v>160</v>
      </c>
      <c r="AA43" s="23">
        <v>15</v>
      </c>
      <c r="AB43" s="23">
        <v>145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693</v>
      </c>
      <c r="E44" s="23">
        <f t="shared" si="1"/>
        <v>601</v>
      </c>
      <c r="F44" s="23">
        <f t="shared" si="2"/>
        <v>89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89</v>
      </c>
      <c r="M44" s="23">
        <v>0</v>
      </c>
      <c r="N44" s="23">
        <f t="shared" si="3"/>
        <v>3</v>
      </c>
      <c r="O44" s="23">
        <f>+[5]資源化量内訳!Y44</f>
        <v>0</v>
      </c>
      <c r="P44" s="23">
        <f t="shared" si="4"/>
        <v>605</v>
      </c>
      <c r="Q44" s="23">
        <v>601</v>
      </c>
      <c r="R44" s="23">
        <f t="shared" si="5"/>
        <v>4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4</v>
      </c>
      <c r="Y44" s="23">
        <v>0</v>
      </c>
      <c r="Z44" s="23">
        <f t="shared" si="6"/>
        <v>61</v>
      </c>
      <c r="AA44" s="23">
        <v>3</v>
      </c>
      <c r="AB44" s="23">
        <v>58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2086</v>
      </c>
      <c r="E45" s="23">
        <f t="shared" si="1"/>
        <v>1811</v>
      </c>
      <c r="F45" s="23">
        <f t="shared" si="2"/>
        <v>194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194</v>
      </c>
      <c r="M45" s="23">
        <v>0</v>
      </c>
      <c r="N45" s="23">
        <f t="shared" si="3"/>
        <v>81</v>
      </c>
      <c r="O45" s="23">
        <f>+[5]資源化量内訳!Y45</f>
        <v>0</v>
      </c>
      <c r="P45" s="23">
        <f t="shared" si="4"/>
        <v>1819</v>
      </c>
      <c r="Q45" s="23">
        <v>1811</v>
      </c>
      <c r="R45" s="23">
        <f t="shared" si="5"/>
        <v>8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8</v>
      </c>
      <c r="Y45" s="23">
        <v>0</v>
      </c>
      <c r="Z45" s="23">
        <f t="shared" si="6"/>
        <v>255</v>
      </c>
      <c r="AA45" s="23">
        <v>81</v>
      </c>
      <c r="AB45" s="23">
        <v>174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1500</v>
      </c>
      <c r="E46" s="23">
        <f t="shared" si="1"/>
        <v>1328</v>
      </c>
      <c r="F46" s="23">
        <f t="shared" si="2"/>
        <v>150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150</v>
      </c>
      <c r="M46" s="23">
        <v>0</v>
      </c>
      <c r="N46" s="23">
        <f t="shared" si="3"/>
        <v>16</v>
      </c>
      <c r="O46" s="23">
        <f>+[5]資源化量内訳!Y46</f>
        <v>6</v>
      </c>
      <c r="P46" s="23">
        <f t="shared" si="4"/>
        <v>1337</v>
      </c>
      <c r="Q46" s="23">
        <v>1328</v>
      </c>
      <c r="R46" s="23">
        <f t="shared" si="5"/>
        <v>9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9</v>
      </c>
      <c r="Y46" s="23">
        <v>0</v>
      </c>
      <c r="Z46" s="23">
        <f t="shared" si="6"/>
        <v>145</v>
      </c>
      <c r="AA46" s="23">
        <v>16</v>
      </c>
      <c r="AB46" s="23">
        <v>129</v>
      </c>
      <c r="AC46" s="23">
        <f t="shared" si="7"/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310</v>
      </c>
      <c r="E47" s="23">
        <f t="shared" si="1"/>
        <v>248</v>
      </c>
      <c r="F47" s="23">
        <f t="shared" si="2"/>
        <v>57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57</v>
      </c>
      <c r="M47" s="23">
        <v>0</v>
      </c>
      <c r="N47" s="23">
        <f t="shared" si="3"/>
        <v>5</v>
      </c>
      <c r="O47" s="23">
        <f>+[5]資源化量内訳!Y47</f>
        <v>0</v>
      </c>
      <c r="P47" s="23">
        <f t="shared" si="4"/>
        <v>250</v>
      </c>
      <c r="Q47" s="23">
        <v>248</v>
      </c>
      <c r="R47" s="23">
        <f t="shared" si="5"/>
        <v>2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2</v>
      </c>
      <c r="Y47" s="23">
        <v>0</v>
      </c>
      <c r="Z47" s="23">
        <f t="shared" si="6"/>
        <v>30</v>
      </c>
      <c r="AA47" s="23">
        <v>5</v>
      </c>
      <c r="AB47" s="23">
        <v>25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4212</v>
      </c>
      <c r="E48" s="23">
        <f t="shared" si="1"/>
        <v>3727</v>
      </c>
      <c r="F48" s="23">
        <f t="shared" si="2"/>
        <v>323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323</v>
      </c>
      <c r="M48" s="23">
        <v>0</v>
      </c>
      <c r="N48" s="23">
        <f t="shared" si="3"/>
        <v>68</v>
      </c>
      <c r="O48" s="23">
        <f>+[5]資源化量内訳!Y48</f>
        <v>94</v>
      </c>
      <c r="P48" s="23">
        <f t="shared" si="4"/>
        <v>3727</v>
      </c>
      <c r="Q48" s="23">
        <v>3727</v>
      </c>
      <c r="R48" s="23">
        <f t="shared" si="5"/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f t="shared" si="6"/>
        <v>425</v>
      </c>
      <c r="AA48" s="23">
        <v>68</v>
      </c>
      <c r="AB48" s="23">
        <v>357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542</v>
      </c>
      <c r="E49" s="23">
        <f t="shared" si="1"/>
        <v>394</v>
      </c>
      <c r="F49" s="23">
        <f t="shared" si="2"/>
        <v>45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45</v>
      </c>
      <c r="M49" s="23">
        <v>0</v>
      </c>
      <c r="N49" s="23">
        <f t="shared" si="3"/>
        <v>4</v>
      </c>
      <c r="O49" s="23">
        <f>+[5]資源化量内訳!Y49</f>
        <v>99</v>
      </c>
      <c r="P49" s="23">
        <f t="shared" si="4"/>
        <v>394</v>
      </c>
      <c r="Q49" s="23">
        <v>394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43</v>
      </c>
      <c r="AA49" s="23">
        <v>4</v>
      </c>
      <c r="AB49" s="23">
        <v>39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AO3:AO5"/>
    <mergeCell ref="AP3:AP5"/>
    <mergeCell ref="AQ3:AQ5"/>
    <mergeCell ref="AR3:AR5"/>
    <mergeCell ref="AS3:AS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&amp;Lごみ処理の状況（平成30年度実績）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16384" width="9" style="3"/>
  </cols>
  <sheetData>
    <row r="1" spans="1:45" ht="16.2" x14ac:dyDescent="0.2">
      <c r="A1" s="1" t="s">
        <v>111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76" t="s">
        <v>1</v>
      </c>
      <c r="B2" s="76" t="s">
        <v>2</v>
      </c>
      <c r="C2" s="73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 t="s">
        <v>5</v>
      </c>
      <c r="Q2" s="7"/>
      <c r="R2" s="7"/>
      <c r="S2" s="7"/>
      <c r="T2" s="7"/>
      <c r="U2" s="7"/>
      <c r="V2" s="7"/>
      <c r="W2" s="7"/>
      <c r="X2" s="7"/>
      <c r="Y2" s="8"/>
      <c r="Z2" s="6" t="s">
        <v>6</v>
      </c>
      <c r="AA2" s="7"/>
      <c r="AB2" s="7"/>
      <c r="AC2" s="7"/>
      <c r="AD2" s="7"/>
      <c r="AE2" s="7"/>
      <c r="AF2" s="7"/>
      <c r="AG2" s="7"/>
      <c r="AH2" s="7"/>
      <c r="AI2" s="7"/>
      <c r="AJ2" s="8"/>
      <c r="AK2" s="9" t="s">
        <v>7</v>
      </c>
      <c r="AL2" s="7"/>
      <c r="AM2" s="7"/>
      <c r="AN2" s="7"/>
      <c r="AO2" s="7"/>
      <c r="AP2" s="7"/>
      <c r="AQ2" s="7"/>
      <c r="AR2" s="7"/>
      <c r="AS2" s="8"/>
    </row>
    <row r="3" spans="1:45" s="10" customFormat="1" ht="25.5" customHeight="1" x14ac:dyDescent="0.2">
      <c r="A3" s="75"/>
      <c r="B3" s="75"/>
      <c r="C3" s="74"/>
      <c r="D3" s="72" t="s">
        <v>8</v>
      </c>
      <c r="E3" s="73" t="s">
        <v>9</v>
      </c>
      <c r="F3" s="81" t="s">
        <v>10</v>
      </c>
      <c r="G3" s="82"/>
      <c r="H3" s="82"/>
      <c r="I3" s="82"/>
      <c r="J3" s="82"/>
      <c r="K3" s="82"/>
      <c r="L3" s="82"/>
      <c r="M3" s="83"/>
      <c r="N3" s="73" t="s">
        <v>11</v>
      </c>
      <c r="O3" s="73" t="s">
        <v>12</v>
      </c>
      <c r="P3" s="72" t="s">
        <v>8</v>
      </c>
      <c r="Q3" s="73" t="s">
        <v>9</v>
      </c>
      <c r="R3" s="78" t="s">
        <v>13</v>
      </c>
      <c r="S3" s="79"/>
      <c r="T3" s="79"/>
      <c r="U3" s="79"/>
      <c r="V3" s="79"/>
      <c r="W3" s="79"/>
      <c r="X3" s="79"/>
      <c r="Y3" s="80"/>
      <c r="Z3" s="72" t="s">
        <v>8</v>
      </c>
      <c r="AA3" s="73" t="s">
        <v>14</v>
      </c>
      <c r="AB3" s="73" t="s">
        <v>15</v>
      </c>
      <c r="AC3" s="11" t="s">
        <v>16</v>
      </c>
      <c r="AD3" s="7"/>
      <c r="AE3" s="7"/>
      <c r="AF3" s="7"/>
      <c r="AG3" s="7"/>
      <c r="AH3" s="7"/>
      <c r="AI3" s="7"/>
      <c r="AJ3" s="8"/>
      <c r="AK3" s="72" t="s">
        <v>8</v>
      </c>
      <c r="AL3" s="76" t="s">
        <v>17</v>
      </c>
      <c r="AM3" s="76" t="s">
        <v>18</v>
      </c>
      <c r="AN3" s="76" t="s">
        <v>19</v>
      </c>
      <c r="AO3" s="76" t="s">
        <v>20</v>
      </c>
      <c r="AP3" s="76" t="s">
        <v>21</v>
      </c>
      <c r="AQ3" s="76" t="s">
        <v>22</v>
      </c>
      <c r="AR3" s="76" t="s">
        <v>23</v>
      </c>
      <c r="AS3" s="76" t="s">
        <v>24</v>
      </c>
    </row>
    <row r="4" spans="1:45" s="10" customFormat="1" ht="25.5" customHeight="1" x14ac:dyDescent="0.2">
      <c r="A4" s="75"/>
      <c r="B4" s="75"/>
      <c r="C4" s="74"/>
      <c r="D4" s="72"/>
      <c r="E4" s="74"/>
      <c r="F4" s="72" t="s">
        <v>8</v>
      </c>
      <c r="G4" s="73" t="s">
        <v>18</v>
      </c>
      <c r="H4" s="76" t="s">
        <v>19</v>
      </c>
      <c r="I4" s="76" t="s">
        <v>20</v>
      </c>
      <c r="J4" s="76" t="s">
        <v>21</v>
      </c>
      <c r="K4" s="76" t="s">
        <v>22</v>
      </c>
      <c r="L4" s="76" t="s">
        <v>23</v>
      </c>
      <c r="M4" s="73" t="s">
        <v>24</v>
      </c>
      <c r="N4" s="74"/>
      <c r="O4" s="77"/>
      <c r="P4" s="72"/>
      <c r="Q4" s="74"/>
      <c r="R4" s="75" t="s">
        <v>8</v>
      </c>
      <c r="S4" s="73" t="s">
        <v>18</v>
      </c>
      <c r="T4" s="76" t="s">
        <v>19</v>
      </c>
      <c r="U4" s="76" t="s">
        <v>20</v>
      </c>
      <c r="V4" s="76" t="s">
        <v>21</v>
      </c>
      <c r="W4" s="76" t="s">
        <v>22</v>
      </c>
      <c r="X4" s="76" t="s">
        <v>23</v>
      </c>
      <c r="Y4" s="73" t="s">
        <v>24</v>
      </c>
      <c r="Z4" s="72"/>
      <c r="AA4" s="74"/>
      <c r="AB4" s="74"/>
      <c r="AC4" s="72" t="s">
        <v>8</v>
      </c>
      <c r="AD4" s="73" t="s">
        <v>18</v>
      </c>
      <c r="AE4" s="76" t="s">
        <v>19</v>
      </c>
      <c r="AF4" s="76" t="s">
        <v>20</v>
      </c>
      <c r="AG4" s="76" t="s">
        <v>21</v>
      </c>
      <c r="AH4" s="76" t="s">
        <v>22</v>
      </c>
      <c r="AI4" s="76" t="s">
        <v>23</v>
      </c>
      <c r="AJ4" s="73" t="s">
        <v>24</v>
      </c>
      <c r="AK4" s="72"/>
      <c r="AL4" s="75"/>
      <c r="AM4" s="75"/>
      <c r="AN4" s="75"/>
      <c r="AO4" s="75"/>
      <c r="AP4" s="75"/>
      <c r="AQ4" s="75"/>
      <c r="AR4" s="75"/>
      <c r="AS4" s="75"/>
    </row>
    <row r="5" spans="1:45" s="10" customFormat="1" ht="22.5" customHeight="1" x14ac:dyDescent="0.2">
      <c r="A5" s="75"/>
      <c r="B5" s="75"/>
      <c r="C5" s="74"/>
      <c r="D5" s="72"/>
      <c r="E5" s="74"/>
      <c r="F5" s="72"/>
      <c r="G5" s="74"/>
      <c r="H5" s="75"/>
      <c r="I5" s="75"/>
      <c r="J5" s="75"/>
      <c r="K5" s="75"/>
      <c r="L5" s="75"/>
      <c r="M5" s="74"/>
      <c r="N5" s="75"/>
      <c r="O5" s="77"/>
      <c r="P5" s="72"/>
      <c r="Q5" s="75"/>
      <c r="R5" s="74"/>
      <c r="S5" s="74"/>
      <c r="T5" s="75"/>
      <c r="U5" s="75"/>
      <c r="V5" s="75"/>
      <c r="W5" s="75"/>
      <c r="X5" s="75"/>
      <c r="Y5" s="74"/>
      <c r="Z5" s="72"/>
      <c r="AA5" s="75"/>
      <c r="AB5" s="75"/>
      <c r="AC5" s="72"/>
      <c r="AD5" s="74"/>
      <c r="AE5" s="75"/>
      <c r="AF5" s="75"/>
      <c r="AG5" s="75"/>
      <c r="AH5" s="75"/>
      <c r="AI5" s="75"/>
      <c r="AJ5" s="74"/>
      <c r="AK5" s="72"/>
      <c r="AL5" s="75"/>
      <c r="AM5" s="75"/>
      <c r="AN5" s="75"/>
      <c r="AO5" s="75"/>
      <c r="AP5" s="75"/>
      <c r="AQ5" s="75"/>
      <c r="AR5" s="75"/>
      <c r="AS5" s="75"/>
    </row>
    <row r="6" spans="1:45" s="15" customFormat="1" ht="13.5" customHeight="1" x14ac:dyDescent="0.2">
      <c r="A6" s="75"/>
      <c r="B6" s="75"/>
      <c r="C6" s="74"/>
      <c r="D6" s="12" t="s">
        <v>25</v>
      </c>
      <c r="E6" s="12" t="s">
        <v>25</v>
      </c>
      <c r="F6" s="12" t="s">
        <v>25</v>
      </c>
      <c r="G6" s="13" t="s">
        <v>25</v>
      </c>
      <c r="H6" s="13" t="s">
        <v>25</v>
      </c>
      <c r="I6" s="13" t="s">
        <v>25</v>
      </c>
      <c r="J6" s="13" t="s">
        <v>25</v>
      </c>
      <c r="K6" s="13" t="s">
        <v>25</v>
      </c>
      <c r="L6" s="13" t="s">
        <v>25</v>
      </c>
      <c r="M6" s="13" t="s">
        <v>25</v>
      </c>
      <c r="N6" s="14" t="s">
        <v>25</v>
      </c>
      <c r="O6" s="12" t="s">
        <v>25</v>
      </c>
      <c r="P6" s="12" t="s">
        <v>25</v>
      </c>
      <c r="Q6" s="14" t="s">
        <v>25</v>
      </c>
      <c r="R6" s="14" t="s">
        <v>25</v>
      </c>
      <c r="S6" s="13" t="s">
        <v>25</v>
      </c>
      <c r="T6" s="13" t="s">
        <v>25</v>
      </c>
      <c r="U6" s="13" t="s">
        <v>25</v>
      </c>
      <c r="V6" s="13" t="s">
        <v>25</v>
      </c>
      <c r="W6" s="13" t="s">
        <v>25</v>
      </c>
      <c r="X6" s="13" t="s">
        <v>25</v>
      </c>
      <c r="Y6" s="13" t="s">
        <v>25</v>
      </c>
      <c r="Z6" s="12" t="s">
        <v>25</v>
      </c>
      <c r="AA6" s="14" t="s">
        <v>25</v>
      </c>
      <c r="AB6" s="14" t="s">
        <v>25</v>
      </c>
      <c r="AC6" s="12" t="s">
        <v>25</v>
      </c>
      <c r="AD6" s="14" t="s">
        <v>25</v>
      </c>
      <c r="AE6" s="14" t="s">
        <v>25</v>
      </c>
      <c r="AF6" s="14" t="s">
        <v>25</v>
      </c>
      <c r="AG6" s="14" t="s">
        <v>25</v>
      </c>
      <c r="AH6" s="14" t="s">
        <v>25</v>
      </c>
      <c r="AI6" s="14" t="s">
        <v>25</v>
      </c>
      <c r="AJ6" s="14" t="s">
        <v>25</v>
      </c>
      <c r="AK6" s="12" t="s">
        <v>25</v>
      </c>
      <c r="AL6" s="12" t="s">
        <v>25</v>
      </c>
      <c r="AM6" s="14" t="s">
        <v>25</v>
      </c>
      <c r="AN6" s="14" t="s">
        <v>25</v>
      </c>
      <c r="AO6" s="14" t="s">
        <v>25</v>
      </c>
      <c r="AP6" s="14" t="s">
        <v>25</v>
      </c>
      <c r="AQ6" s="14" t="s">
        <v>25</v>
      </c>
      <c r="AR6" s="14" t="s">
        <v>25</v>
      </c>
      <c r="AS6" s="14" t="s">
        <v>25</v>
      </c>
    </row>
    <row r="7" spans="1:45" s="20" customFormat="1" ht="13.5" customHeight="1" x14ac:dyDescent="0.2">
      <c r="A7" s="16" t="str">
        <f>[6]ごみ処理概要!A7</f>
        <v>岐阜県</v>
      </c>
      <c r="B7" s="17" t="str">
        <f>[6]ごみ処理概要!B7</f>
        <v>21000</v>
      </c>
      <c r="C7" s="18" t="s">
        <v>8</v>
      </c>
      <c r="D7" s="19">
        <f t="shared" ref="D7:D49" si="0">SUM(E7,F7,N7,O7)</f>
        <v>622674</v>
      </c>
      <c r="E7" s="19">
        <f t="shared" ref="E7:E49" si="1">+Q7</f>
        <v>516059</v>
      </c>
      <c r="F7" s="19">
        <f t="shared" ref="F7:F49" si="2">SUM(G7:M7)</f>
        <v>82043</v>
      </c>
      <c r="G7" s="19">
        <f>SUM(G$8:G$49)</f>
        <v>30065</v>
      </c>
      <c r="H7" s="19">
        <f>SUM(H$8:H$49)</f>
        <v>264</v>
      </c>
      <c r="I7" s="19">
        <f>SUM(I$8:I$49)</f>
        <v>0</v>
      </c>
      <c r="J7" s="19">
        <f>SUM(J$8:J$49)</f>
        <v>0</v>
      </c>
      <c r="K7" s="19">
        <f>SUM(K$8:K$49)</f>
        <v>17278</v>
      </c>
      <c r="L7" s="19">
        <f>SUM(L$8:L$49)</f>
        <v>33822</v>
      </c>
      <c r="M7" s="19">
        <f>SUM(M$8:M$49)</f>
        <v>614</v>
      </c>
      <c r="N7" s="19">
        <f t="shared" ref="N7:N49" si="3">+AA7</f>
        <v>8327</v>
      </c>
      <c r="O7" s="19">
        <f>+[6]資源化量内訳!Y7</f>
        <v>16245</v>
      </c>
      <c r="P7" s="19">
        <f t="shared" ref="P7:P49" si="4">+SUM(Q7,R7)</f>
        <v>539930</v>
      </c>
      <c r="Q7" s="19">
        <f>SUM(Q$8:Q$49)</f>
        <v>516059</v>
      </c>
      <c r="R7" s="19">
        <f t="shared" ref="R7:R49" si="5">+SUM(S7,T7,U7,V7,W7,X7,Y7)</f>
        <v>23871</v>
      </c>
      <c r="S7" s="19">
        <f>SUM(S$8:S$49)</f>
        <v>21858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0</v>
      </c>
      <c r="X7" s="19">
        <f>SUM(X$8:X$49)</f>
        <v>2003</v>
      </c>
      <c r="Y7" s="19">
        <f>SUM(Y$8:Y$49)</f>
        <v>10</v>
      </c>
      <c r="Z7" s="19">
        <f t="shared" ref="Z7:Z49" si="6">SUM(AA7:AC7)</f>
        <v>49279</v>
      </c>
      <c r="AA7" s="19">
        <f>SUM(AA$8:AA$49)</f>
        <v>8327</v>
      </c>
      <c r="AB7" s="19">
        <f>SUM(AB$8:AB$49)</f>
        <v>36770</v>
      </c>
      <c r="AC7" s="19">
        <f t="shared" ref="AC7:AC49" si="7">SUM(AD7:AJ7)</f>
        <v>4182</v>
      </c>
      <c r="AD7" s="19">
        <f>SUM(AD$8:AD$49)</f>
        <v>634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1</v>
      </c>
      <c r="AI7" s="19">
        <f>SUM(AI$8:AI$49)</f>
        <v>2952</v>
      </c>
      <c r="AJ7" s="19">
        <f>SUM(AJ$8:AJ$49)</f>
        <v>595</v>
      </c>
      <c r="AK7" s="19">
        <f t="shared" ref="AK7:AK49" si="8">SUM(AL7:AS7)</f>
        <v>18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18</v>
      </c>
      <c r="AS7" s="19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132654</v>
      </c>
      <c r="E8" s="23">
        <f t="shared" si="1"/>
        <v>115478</v>
      </c>
      <c r="F8" s="23">
        <f t="shared" si="2"/>
        <v>13643</v>
      </c>
      <c r="G8" s="23">
        <v>8149</v>
      </c>
      <c r="H8" s="23">
        <v>0</v>
      </c>
      <c r="I8" s="23">
        <v>0</v>
      </c>
      <c r="J8" s="23">
        <v>0</v>
      </c>
      <c r="K8" s="23">
        <v>0</v>
      </c>
      <c r="L8" s="23">
        <v>5484</v>
      </c>
      <c r="M8" s="23">
        <v>10</v>
      </c>
      <c r="N8" s="23">
        <f t="shared" si="3"/>
        <v>0</v>
      </c>
      <c r="O8" s="23">
        <f>+[6]資源化量内訳!Y8</f>
        <v>3533</v>
      </c>
      <c r="P8" s="23">
        <f t="shared" si="4"/>
        <v>123434</v>
      </c>
      <c r="Q8" s="23">
        <v>115478</v>
      </c>
      <c r="R8" s="23">
        <f t="shared" si="5"/>
        <v>7956</v>
      </c>
      <c r="S8" s="23">
        <v>7167</v>
      </c>
      <c r="T8" s="23">
        <v>0</v>
      </c>
      <c r="U8" s="23">
        <v>0</v>
      </c>
      <c r="V8" s="23">
        <v>0</v>
      </c>
      <c r="W8" s="23">
        <v>0</v>
      </c>
      <c r="X8" s="23">
        <v>779</v>
      </c>
      <c r="Y8" s="23">
        <v>10</v>
      </c>
      <c r="Z8" s="23">
        <f t="shared" si="6"/>
        <v>14446</v>
      </c>
      <c r="AA8" s="23">
        <v>0</v>
      </c>
      <c r="AB8" s="23">
        <v>14446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51176</v>
      </c>
      <c r="E9" s="23">
        <f t="shared" si="1"/>
        <v>43867</v>
      </c>
      <c r="F9" s="23">
        <f t="shared" si="2"/>
        <v>3836</v>
      </c>
      <c r="G9" s="23">
        <v>3327</v>
      </c>
      <c r="H9" s="23">
        <v>6</v>
      </c>
      <c r="I9" s="23">
        <v>0</v>
      </c>
      <c r="J9" s="23">
        <v>0</v>
      </c>
      <c r="K9" s="23">
        <v>13</v>
      </c>
      <c r="L9" s="23">
        <v>490</v>
      </c>
      <c r="M9" s="23">
        <v>0</v>
      </c>
      <c r="N9" s="23">
        <f t="shared" si="3"/>
        <v>1852</v>
      </c>
      <c r="O9" s="23">
        <f>+[6]資源化量内訳!Y9</f>
        <v>1621</v>
      </c>
      <c r="P9" s="23">
        <f t="shared" si="4"/>
        <v>46197</v>
      </c>
      <c r="Q9" s="23">
        <v>43867</v>
      </c>
      <c r="R9" s="23">
        <f t="shared" si="5"/>
        <v>2330</v>
      </c>
      <c r="S9" s="23">
        <v>2302</v>
      </c>
      <c r="T9" s="23">
        <v>0</v>
      </c>
      <c r="U9" s="23">
        <v>0</v>
      </c>
      <c r="V9" s="23">
        <v>0</v>
      </c>
      <c r="W9" s="23">
        <v>0</v>
      </c>
      <c r="X9" s="23">
        <v>28</v>
      </c>
      <c r="Y9" s="23">
        <v>0</v>
      </c>
      <c r="Z9" s="23">
        <f t="shared" si="6"/>
        <v>2523</v>
      </c>
      <c r="AA9" s="23">
        <v>1852</v>
      </c>
      <c r="AB9" s="23">
        <v>491</v>
      </c>
      <c r="AC9" s="23">
        <f t="shared" si="7"/>
        <v>180</v>
      </c>
      <c r="AD9" s="23">
        <v>180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30741</v>
      </c>
      <c r="E10" s="23">
        <f t="shared" si="1"/>
        <v>23123</v>
      </c>
      <c r="F10" s="23">
        <f t="shared" si="2"/>
        <v>6823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6823</v>
      </c>
      <c r="M10" s="23">
        <v>0</v>
      </c>
      <c r="N10" s="23">
        <f t="shared" si="3"/>
        <v>0</v>
      </c>
      <c r="O10" s="23">
        <f>+[6]資源化量内訳!Y10</f>
        <v>795</v>
      </c>
      <c r="P10" s="23">
        <f t="shared" si="4"/>
        <v>23810</v>
      </c>
      <c r="Q10" s="23">
        <v>23123</v>
      </c>
      <c r="R10" s="23">
        <f t="shared" si="5"/>
        <v>687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687</v>
      </c>
      <c r="Y10" s="23">
        <v>0</v>
      </c>
      <c r="Z10" s="23">
        <f t="shared" si="6"/>
        <v>5011</v>
      </c>
      <c r="AA10" s="23">
        <v>0</v>
      </c>
      <c r="AB10" s="23">
        <v>2064</v>
      </c>
      <c r="AC10" s="23">
        <f t="shared" si="7"/>
        <v>2947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2947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38694</v>
      </c>
      <c r="E11" s="23">
        <f t="shared" si="1"/>
        <v>36423</v>
      </c>
      <c r="F11" s="23">
        <f t="shared" si="2"/>
        <v>1048</v>
      </c>
      <c r="G11" s="23">
        <v>0</v>
      </c>
      <c r="H11" s="23">
        <v>92</v>
      </c>
      <c r="I11" s="23">
        <v>0</v>
      </c>
      <c r="J11" s="23">
        <v>0</v>
      </c>
      <c r="K11" s="23">
        <v>40</v>
      </c>
      <c r="L11" s="23">
        <v>916</v>
      </c>
      <c r="M11" s="23">
        <v>0</v>
      </c>
      <c r="N11" s="23">
        <f t="shared" si="3"/>
        <v>0</v>
      </c>
      <c r="O11" s="23">
        <f>+[6]資源化量内訳!Y11</f>
        <v>1223</v>
      </c>
      <c r="P11" s="23">
        <f t="shared" si="4"/>
        <v>36423</v>
      </c>
      <c r="Q11" s="23">
        <v>36423</v>
      </c>
      <c r="R11" s="23">
        <f t="shared" si="5"/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f t="shared" si="6"/>
        <v>2451</v>
      </c>
      <c r="AA11" s="23">
        <v>0</v>
      </c>
      <c r="AB11" s="23">
        <v>2451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28822</v>
      </c>
      <c r="E12" s="23">
        <f t="shared" si="1"/>
        <v>23991</v>
      </c>
      <c r="F12" s="23">
        <f t="shared" si="2"/>
        <v>4831</v>
      </c>
      <c r="G12" s="23">
        <v>4077</v>
      </c>
      <c r="H12" s="23">
        <v>0</v>
      </c>
      <c r="I12" s="23">
        <v>0</v>
      </c>
      <c r="J12" s="23">
        <v>0</v>
      </c>
      <c r="K12" s="23">
        <v>0</v>
      </c>
      <c r="L12" s="23">
        <v>754</v>
      </c>
      <c r="M12" s="23">
        <v>0</v>
      </c>
      <c r="N12" s="23">
        <f t="shared" si="3"/>
        <v>0</v>
      </c>
      <c r="O12" s="23">
        <f>+[6]資源化量内訳!Y12</f>
        <v>0</v>
      </c>
      <c r="P12" s="23">
        <f t="shared" si="4"/>
        <v>27108</v>
      </c>
      <c r="Q12" s="23">
        <v>23991</v>
      </c>
      <c r="R12" s="23">
        <f t="shared" si="5"/>
        <v>3117</v>
      </c>
      <c r="S12" s="23">
        <v>3094</v>
      </c>
      <c r="T12" s="23">
        <v>0</v>
      </c>
      <c r="U12" s="23">
        <v>0</v>
      </c>
      <c r="V12" s="23">
        <v>0</v>
      </c>
      <c r="W12" s="23">
        <v>0</v>
      </c>
      <c r="X12" s="23">
        <v>23</v>
      </c>
      <c r="Y12" s="23">
        <v>0</v>
      </c>
      <c r="Z12" s="23">
        <f t="shared" si="6"/>
        <v>876</v>
      </c>
      <c r="AA12" s="23">
        <v>0</v>
      </c>
      <c r="AB12" s="23">
        <v>876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24885</v>
      </c>
      <c r="E13" s="23">
        <f t="shared" si="1"/>
        <v>20828</v>
      </c>
      <c r="F13" s="23">
        <f t="shared" si="2"/>
        <v>3972</v>
      </c>
      <c r="G13" s="23">
        <v>3188</v>
      </c>
      <c r="H13" s="23">
        <v>0</v>
      </c>
      <c r="I13" s="23">
        <v>0</v>
      </c>
      <c r="J13" s="23">
        <v>0</v>
      </c>
      <c r="K13" s="23">
        <v>0</v>
      </c>
      <c r="L13" s="23">
        <v>784</v>
      </c>
      <c r="M13" s="23">
        <v>0</v>
      </c>
      <c r="N13" s="23">
        <f t="shared" si="3"/>
        <v>0</v>
      </c>
      <c r="O13" s="23">
        <f>+[6]資源化量内訳!Y13</f>
        <v>85</v>
      </c>
      <c r="P13" s="23">
        <f t="shared" si="4"/>
        <v>23473</v>
      </c>
      <c r="Q13" s="23">
        <v>20828</v>
      </c>
      <c r="R13" s="23">
        <f t="shared" si="5"/>
        <v>2645</v>
      </c>
      <c r="S13" s="23">
        <v>2645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2424</v>
      </c>
      <c r="AA13" s="23">
        <v>0</v>
      </c>
      <c r="AB13" s="23">
        <v>2424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6563</v>
      </c>
      <c r="E14" s="23">
        <f t="shared" si="1"/>
        <v>5585</v>
      </c>
      <c r="F14" s="23">
        <f t="shared" si="2"/>
        <v>978</v>
      </c>
      <c r="G14" s="23">
        <v>786</v>
      </c>
      <c r="H14" s="23">
        <v>0</v>
      </c>
      <c r="I14" s="23">
        <v>0</v>
      </c>
      <c r="J14" s="23">
        <v>0</v>
      </c>
      <c r="K14" s="23">
        <v>0</v>
      </c>
      <c r="L14" s="23">
        <v>192</v>
      </c>
      <c r="M14" s="23">
        <v>0</v>
      </c>
      <c r="N14" s="23">
        <f t="shared" si="3"/>
        <v>0</v>
      </c>
      <c r="O14" s="23">
        <f>+[6]資源化量内訳!Y14</f>
        <v>0</v>
      </c>
      <c r="P14" s="23">
        <f t="shared" si="4"/>
        <v>6183</v>
      </c>
      <c r="Q14" s="23">
        <v>5585</v>
      </c>
      <c r="R14" s="23">
        <f t="shared" si="5"/>
        <v>598</v>
      </c>
      <c r="S14" s="23">
        <v>592</v>
      </c>
      <c r="T14" s="23">
        <v>0</v>
      </c>
      <c r="U14" s="23">
        <v>0</v>
      </c>
      <c r="V14" s="23">
        <v>0</v>
      </c>
      <c r="W14" s="23">
        <v>0</v>
      </c>
      <c r="X14" s="23">
        <v>6</v>
      </c>
      <c r="Y14" s="23">
        <v>0</v>
      </c>
      <c r="Z14" s="23">
        <f t="shared" si="6"/>
        <v>203</v>
      </c>
      <c r="AA14" s="23">
        <v>0</v>
      </c>
      <c r="AB14" s="23">
        <v>203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13249</v>
      </c>
      <c r="E15" s="23">
        <f t="shared" si="1"/>
        <v>10442</v>
      </c>
      <c r="F15" s="23">
        <f t="shared" si="2"/>
        <v>423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423</v>
      </c>
      <c r="M15" s="23">
        <v>0</v>
      </c>
      <c r="N15" s="23">
        <f t="shared" si="3"/>
        <v>1581</v>
      </c>
      <c r="O15" s="23">
        <f>+[6]資源化量内訳!Y15</f>
        <v>803</v>
      </c>
      <c r="P15" s="23">
        <f t="shared" si="4"/>
        <v>10442</v>
      </c>
      <c r="Q15" s="23">
        <v>10442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2507</v>
      </c>
      <c r="AA15" s="23">
        <v>1581</v>
      </c>
      <c r="AB15" s="23">
        <v>926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18600</v>
      </c>
      <c r="E16" s="23">
        <f t="shared" si="1"/>
        <v>15320</v>
      </c>
      <c r="F16" s="23">
        <f t="shared" si="2"/>
        <v>2613</v>
      </c>
      <c r="G16" s="23">
        <v>0</v>
      </c>
      <c r="H16" s="23">
        <v>0</v>
      </c>
      <c r="I16" s="23">
        <v>0</v>
      </c>
      <c r="J16" s="23">
        <v>0</v>
      </c>
      <c r="K16" s="23">
        <v>612</v>
      </c>
      <c r="L16" s="23">
        <v>2001</v>
      </c>
      <c r="M16" s="23">
        <v>0</v>
      </c>
      <c r="N16" s="23">
        <f t="shared" si="3"/>
        <v>0</v>
      </c>
      <c r="O16" s="23">
        <f>+[6]資源化量内訳!Y16</f>
        <v>667</v>
      </c>
      <c r="P16" s="23">
        <f t="shared" si="4"/>
        <v>15320</v>
      </c>
      <c r="Q16" s="23">
        <v>15320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766</v>
      </c>
      <c r="AA16" s="23">
        <v>0</v>
      </c>
      <c r="AB16" s="23">
        <v>766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13931</v>
      </c>
      <c r="E17" s="23">
        <f t="shared" si="1"/>
        <v>0</v>
      </c>
      <c r="F17" s="23">
        <f t="shared" si="2"/>
        <v>13931</v>
      </c>
      <c r="G17" s="23">
        <v>0</v>
      </c>
      <c r="H17" s="23">
        <v>0</v>
      </c>
      <c r="I17" s="23">
        <v>0</v>
      </c>
      <c r="J17" s="23">
        <v>0</v>
      </c>
      <c r="K17" s="23">
        <v>12290</v>
      </c>
      <c r="L17" s="23">
        <v>1641</v>
      </c>
      <c r="M17" s="23">
        <v>0</v>
      </c>
      <c r="N17" s="23">
        <f t="shared" si="3"/>
        <v>0</v>
      </c>
      <c r="O17" s="23">
        <f>+[6]資源化量内訳!Y17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0</v>
      </c>
      <c r="AA17" s="23">
        <v>0</v>
      </c>
      <c r="AB17" s="23">
        <v>0</v>
      </c>
      <c r="AC17" s="23">
        <f t="shared" si="7"/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14912</v>
      </c>
      <c r="E18" s="23">
        <f t="shared" si="1"/>
        <v>13766</v>
      </c>
      <c r="F18" s="23">
        <f t="shared" si="2"/>
        <v>752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752</v>
      </c>
      <c r="M18" s="23">
        <v>0</v>
      </c>
      <c r="N18" s="23">
        <f t="shared" si="3"/>
        <v>394</v>
      </c>
      <c r="O18" s="23">
        <f>+[6]資源化量内訳!Y18</f>
        <v>0</v>
      </c>
      <c r="P18" s="23">
        <f t="shared" si="4"/>
        <v>13812</v>
      </c>
      <c r="Q18" s="23">
        <v>13766</v>
      </c>
      <c r="R18" s="23">
        <f t="shared" si="5"/>
        <v>46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46</v>
      </c>
      <c r="Y18" s="23">
        <v>0</v>
      </c>
      <c r="Z18" s="23">
        <f t="shared" si="6"/>
        <v>394</v>
      </c>
      <c r="AA18" s="23">
        <v>394</v>
      </c>
      <c r="AB18" s="23">
        <v>0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19623</v>
      </c>
      <c r="E19" s="23">
        <f t="shared" si="1"/>
        <v>16681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1514</v>
      </c>
      <c r="O19" s="23">
        <f>+[6]資源化量内訳!Y19</f>
        <v>1428</v>
      </c>
      <c r="P19" s="23">
        <f t="shared" si="4"/>
        <v>16681</v>
      </c>
      <c r="Q19" s="23">
        <v>16681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3648</v>
      </c>
      <c r="AA19" s="23">
        <v>1514</v>
      </c>
      <c r="AB19" s="23">
        <v>2134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48745</v>
      </c>
      <c r="E20" s="23">
        <f t="shared" si="1"/>
        <v>37576</v>
      </c>
      <c r="F20" s="23">
        <f t="shared" si="2"/>
        <v>9778</v>
      </c>
      <c r="G20" s="23">
        <v>4655</v>
      </c>
      <c r="H20" s="23">
        <v>0</v>
      </c>
      <c r="I20" s="23">
        <v>0</v>
      </c>
      <c r="J20" s="23">
        <v>0</v>
      </c>
      <c r="K20" s="23">
        <v>3903</v>
      </c>
      <c r="L20" s="23">
        <v>1220</v>
      </c>
      <c r="M20" s="23">
        <v>0</v>
      </c>
      <c r="N20" s="23">
        <f t="shared" si="3"/>
        <v>96</v>
      </c>
      <c r="O20" s="23">
        <f>+[6]資源化量内訳!Y20</f>
        <v>1295</v>
      </c>
      <c r="P20" s="23">
        <f t="shared" si="4"/>
        <v>40829</v>
      </c>
      <c r="Q20" s="23">
        <v>37576</v>
      </c>
      <c r="R20" s="23">
        <f t="shared" si="5"/>
        <v>3253</v>
      </c>
      <c r="S20" s="23">
        <v>3253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414</v>
      </c>
      <c r="AA20" s="23">
        <v>96</v>
      </c>
      <c r="AB20" s="23">
        <v>318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26095</v>
      </c>
      <c r="E21" s="23">
        <f t="shared" si="1"/>
        <v>23633</v>
      </c>
      <c r="F21" s="23">
        <f t="shared" si="2"/>
        <v>1728</v>
      </c>
      <c r="G21" s="23">
        <v>0</v>
      </c>
      <c r="H21" s="23">
        <v>37</v>
      </c>
      <c r="I21" s="23">
        <v>0</v>
      </c>
      <c r="J21" s="23">
        <v>0</v>
      </c>
      <c r="K21" s="23">
        <v>0</v>
      </c>
      <c r="L21" s="23">
        <v>1691</v>
      </c>
      <c r="M21" s="23">
        <v>0</v>
      </c>
      <c r="N21" s="23">
        <f t="shared" si="3"/>
        <v>358</v>
      </c>
      <c r="O21" s="23">
        <f>+[6]資源化量内訳!Y21</f>
        <v>376</v>
      </c>
      <c r="P21" s="23">
        <f t="shared" si="4"/>
        <v>23744</v>
      </c>
      <c r="Q21" s="23">
        <v>23633</v>
      </c>
      <c r="R21" s="23">
        <f t="shared" si="5"/>
        <v>111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111</v>
      </c>
      <c r="Y21" s="23">
        <v>0</v>
      </c>
      <c r="Z21" s="23">
        <f t="shared" si="6"/>
        <v>1716</v>
      </c>
      <c r="AA21" s="23">
        <v>358</v>
      </c>
      <c r="AB21" s="23">
        <v>1358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6455</v>
      </c>
      <c r="E22" s="23">
        <f t="shared" si="1"/>
        <v>5559</v>
      </c>
      <c r="F22" s="23">
        <f t="shared" si="2"/>
        <v>547</v>
      </c>
      <c r="G22" s="23">
        <v>547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+[6]資源化量内訳!Y22</f>
        <v>349</v>
      </c>
      <c r="P22" s="23">
        <f t="shared" si="4"/>
        <v>5907</v>
      </c>
      <c r="Q22" s="23">
        <v>5559</v>
      </c>
      <c r="R22" s="23">
        <f t="shared" si="5"/>
        <v>348</v>
      </c>
      <c r="S22" s="23">
        <v>348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705</v>
      </c>
      <c r="AA22" s="23">
        <v>0</v>
      </c>
      <c r="AB22" s="23">
        <v>621</v>
      </c>
      <c r="AC22" s="23">
        <f t="shared" si="7"/>
        <v>84</v>
      </c>
      <c r="AD22" s="23">
        <v>84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13901</v>
      </c>
      <c r="E23" s="23">
        <f t="shared" si="1"/>
        <v>12369</v>
      </c>
      <c r="F23" s="23">
        <f t="shared" si="2"/>
        <v>962</v>
      </c>
      <c r="G23" s="23">
        <v>634</v>
      </c>
      <c r="H23" s="23">
        <v>0</v>
      </c>
      <c r="I23" s="23">
        <v>0</v>
      </c>
      <c r="J23" s="23">
        <v>0</v>
      </c>
      <c r="K23" s="23">
        <v>0</v>
      </c>
      <c r="L23" s="23">
        <v>328</v>
      </c>
      <c r="M23" s="23">
        <v>0</v>
      </c>
      <c r="N23" s="23">
        <f t="shared" si="3"/>
        <v>0</v>
      </c>
      <c r="O23" s="23">
        <f>+[6]資源化量内訳!Y23</f>
        <v>570</v>
      </c>
      <c r="P23" s="23">
        <f t="shared" si="4"/>
        <v>12369</v>
      </c>
      <c r="Q23" s="23">
        <v>12369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463</v>
      </c>
      <c r="AA23" s="23">
        <v>0</v>
      </c>
      <c r="AB23" s="23">
        <v>414</v>
      </c>
      <c r="AC23" s="23">
        <f t="shared" si="7"/>
        <v>49</v>
      </c>
      <c r="AD23" s="23">
        <v>49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6833</v>
      </c>
      <c r="E24" s="23">
        <f t="shared" si="1"/>
        <v>5638</v>
      </c>
      <c r="F24" s="23">
        <f t="shared" si="2"/>
        <v>1078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1078</v>
      </c>
      <c r="M24" s="23">
        <v>0</v>
      </c>
      <c r="N24" s="23">
        <f t="shared" si="3"/>
        <v>117</v>
      </c>
      <c r="O24" s="23">
        <f>+[6]資源化量内訳!Y24</f>
        <v>0</v>
      </c>
      <c r="P24" s="23">
        <f t="shared" si="4"/>
        <v>5638</v>
      </c>
      <c r="Q24" s="23">
        <v>5638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833</v>
      </c>
      <c r="AA24" s="23">
        <v>117</v>
      </c>
      <c r="AB24" s="23">
        <v>716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9985</v>
      </c>
      <c r="E25" s="23">
        <f t="shared" si="1"/>
        <v>8523</v>
      </c>
      <c r="F25" s="23">
        <f t="shared" si="2"/>
        <v>830</v>
      </c>
      <c r="G25" s="23">
        <v>253</v>
      </c>
      <c r="H25" s="23">
        <v>0</v>
      </c>
      <c r="I25" s="23">
        <v>0</v>
      </c>
      <c r="J25" s="23">
        <v>0</v>
      </c>
      <c r="K25" s="23">
        <v>91</v>
      </c>
      <c r="L25" s="23">
        <v>486</v>
      </c>
      <c r="M25" s="23">
        <v>0</v>
      </c>
      <c r="N25" s="23">
        <f t="shared" si="3"/>
        <v>0</v>
      </c>
      <c r="O25" s="23">
        <f>+[6]資源化量内訳!Y25</f>
        <v>632</v>
      </c>
      <c r="P25" s="23">
        <f t="shared" si="4"/>
        <v>8523</v>
      </c>
      <c r="Q25" s="23">
        <v>8523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454</v>
      </c>
      <c r="AA25" s="23">
        <v>0</v>
      </c>
      <c r="AB25" s="23">
        <v>454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12280</v>
      </c>
      <c r="E26" s="23">
        <f t="shared" si="1"/>
        <v>9611</v>
      </c>
      <c r="F26" s="23">
        <f t="shared" si="2"/>
        <v>2642</v>
      </c>
      <c r="G26" s="23">
        <v>0</v>
      </c>
      <c r="H26" s="23">
        <v>54</v>
      </c>
      <c r="I26" s="23">
        <v>0</v>
      </c>
      <c r="J26" s="23">
        <v>0</v>
      </c>
      <c r="K26" s="23">
        <v>0</v>
      </c>
      <c r="L26" s="23">
        <v>2588</v>
      </c>
      <c r="M26" s="23">
        <v>0</v>
      </c>
      <c r="N26" s="23">
        <f t="shared" si="3"/>
        <v>0</v>
      </c>
      <c r="O26" s="23">
        <f>+[6]資源化量内訳!Y26</f>
        <v>27</v>
      </c>
      <c r="P26" s="23">
        <f t="shared" si="4"/>
        <v>9815</v>
      </c>
      <c r="Q26" s="23">
        <v>9611</v>
      </c>
      <c r="R26" s="23">
        <f t="shared" si="5"/>
        <v>204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204</v>
      </c>
      <c r="Y26" s="23">
        <v>0</v>
      </c>
      <c r="Z26" s="23">
        <f t="shared" si="6"/>
        <v>965</v>
      </c>
      <c r="AA26" s="23">
        <v>0</v>
      </c>
      <c r="AB26" s="23">
        <v>960</v>
      </c>
      <c r="AC26" s="23">
        <f t="shared" si="7"/>
        <v>5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5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10498</v>
      </c>
      <c r="E27" s="23">
        <f t="shared" si="1"/>
        <v>9415</v>
      </c>
      <c r="F27" s="23">
        <f t="shared" si="2"/>
        <v>993</v>
      </c>
      <c r="G27" s="23">
        <v>248</v>
      </c>
      <c r="H27" s="23">
        <v>0</v>
      </c>
      <c r="I27" s="23">
        <v>0</v>
      </c>
      <c r="J27" s="23">
        <v>0</v>
      </c>
      <c r="K27" s="23">
        <v>0</v>
      </c>
      <c r="L27" s="23">
        <v>526</v>
      </c>
      <c r="M27" s="23">
        <v>219</v>
      </c>
      <c r="N27" s="23">
        <f t="shared" si="3"/>
        <v>0</v>
      </c>
      <c r="O27" s="23">
        <f>+[6]資源化量内訳!Y27</f>
        <v>90</v>
      </c>
      <c r="P27" s="23">
        <f t="shared" si="4"/>
        <v>9712</v>
      </c>
      <c r="Q27" s="23">
        <v>9415</v>
      </c>
      <c r="R27" s="23">
        <f t="shared" si="5"/>
        <v>297</v>
      </c>
      <c r="S27" s="23">
        <v>248</v>
      </c>
      <c r="T27" s="23">
        <v>0</v>
      </c>
      <c r="U27" s="23">
        <v>0</v>
      </c>
      <c r="V27" s="23">
        <v>0</v>
      </c>
      <c r="W27" s="23">
        <v>0</v>
      </c>
      <c r="X27" s="23">
        <v>49</v>
      </c>
      <c r="Y27" s="23">
        <v>0</v>
      </c>
      <c r="Z27" s="23">
        <f t="shared" si="6"/>
        <v>1316</v>
      </c>
      <c r="AA27" s="23">
        <v>0</v>
      </c>
      <c r="AB27" s="23">
        <v>1097</v>
      </c>
      <c r="AC27" s="23">
        <f t="shared" si="7"/>
        <v>219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219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8865</v>
      </c>
      <c r="E28" s="23">
        <f t="shared" si="1"/>
        <v>6749</v>
      </c>
      <c r="F28" s="23">
        <f t="shared" si="2"/>
        <v>1401</v>
      </c>
      <c r="G28" s="23">
        <v>638</v>
      </c>
      <c r="H28" s="23">
        <v>0</v>
      </c>
      <c r="I28" s="23">
        <v>0</v>
      </c>
      <c r="J28" s="23">
        <v>0</v>
      </c>
      <c r="K28" s="23">
        <v>0</v>
      </c>
      <c r="L28" s="23">
        <v>763</v>
      </c>
      <c r="M28" s="23">
        <v>0</v>
      </c>
      <c r="N28" s="23">
        <f t="shared" si="3"/>
        <v>715</v>
      </c>
      <c r="O28" s="23">
        <f>+[6]資源化量内訳!Y28</f>
        <v>0</v>
      </c>
      <c r="P28" s="23">
        <f t="shared" si="4"/>
        <v>7191</v>
      </c>
      <c r="Q28" s="23">
        <v>6749</v>
      </c>
      <c r="R28" s="23">
        <f t="shared" si="5"/>
        <v>442</v>
      </c>
      <c r="S28" s="23">
        <v>442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f t="shared" si="6"/>
        <v>1055</v>
      </c>
      <c r="AA28" s="23">
        <v>715</v>
      </c>
      <c r="AB28" s="23">
        <v>306</v>
      </c>
      <c r="AC28" s="23">
        <f t="shared" si="7"/>
        <v>34</v>
      </c>
      <c r="AD28" s="23">
        <v>34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9447</v>
      </c>
      <c r="E29" s="23">
        <f t="shared" si="1"/>
        <v>8472</v>
      </c>
      <c r="F29" s="23">
        <f t="shared" si="2"/>
        <v>975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906</v>
      </c>
      <c r="M29" s="23">
        <v>69</v>
      </c>
      <c r="N29" s="23">
        <f t="shared" si="3"/>
        <v>0</v>
      </c>
      <c r="O29" s="23">
        <f>+[6]資源化量内訳!Y29</f>
        <v>0</v>
      </c>
      <c r="P29" s="23">
        <f t="shared" si="4"/>
        <v>8472</v>
      </c>
      <c r="Q29" s="23">
        <v>8472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292</v>
      </c>
      <c r="AA29" s="23">
        <v>0</v>
      </c>
      <c r="AB29" s="23">
        <v>223</v>
      </c>
      <c r="AC29" s="23">
        <f t="shared" si="7"/>
        <v>69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69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7407</v>
      </c>
      <c r="E30" s="23">
        <f t="shared" si="1"/>
        <v>6740</v>
      </c>
      <c r="F30" s="23">
        <f t="shared" si="2"/>
        <v>667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535</v>
      </c>
      <c r="M30" s="23">
        <v>132</v>
      </c>
      <c r="N30" s="23">
        <f t="shared" si="3"/>
        <v>0</v>
      </c>
      <c r="O30" s="23">
        <f>+[6]資源化量内訳!Y30</f>
        <v>0</v>
      </c>
      <c r="P30" s="23">
        <f t="shared" si="4"/>
        <v>6740</v>
      </c>
      <c r="Q30" s="23">
        <v>6740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297</v>
      </c>
      <c r="AA30" s="23">
        <v>0</v>
      </c>
      <c r="AB30" s="23">
        <v>165</v>
      </c>
      <c r="AC30" s="23">
        <f t="shared" si="7"/>
        <v>132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132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8368</v>
      </c>
      <c r="E31" s="23">
        <f t="shared" si="1"/>
        <v>6526</v>
      </c>
      <c r="F31" s="23">
        <f t="shared" si="2"/>
        <v>870</v>
      </c>
      <c r="G31" s="23">
        <v>812</v>
      </c>
      <c r="H31" s="23">
        <v>0</v>
      </c>
      <c r="I31" s="23">
        <v>0</v>
      </c>
      <c r="J31" s="23">
        <v>0</v>
      </c>
      <c r="K31" s="23">
        <v>0</v>
      </c>
      <c r="L31" s="23">
        <v>58</v>
      </c>
      <c r="M31" s="23">
        <v>0</v>
      </c>
      <c r="N31" s="23">
        <f t="shared" si="3"/>
        <v>709</v>
      </c>
      <c r="O31" s="23">
        <f>+[6]資源化量内訳!Y31</f>
        <v>263</v>
      </c>
      <c r="P31" s="23">
        <f t="shared" si="4"/>
        <v>7045</v>
      </c>
      <c r="Q31" s="23">
        <v>6526</v>
      </c>
      <c r="R31" s="23">
        <f t="shared" si="5"/>
        <v>519</v>
      </c>
      <c r="S31" s="23">
        <v>519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1343</v>
      </c>
      <c r="AA31" s="23">
        <v>709</v>
      </c>
      <c r="AB31" s="23">
        <v>593</v>
      </c>
      <c r="AC31" s="23">
        <f t="shared" si="7"/>
        <v>41</v>
      </c>
      <c r="AD31" s="23">
        <v>41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8267</v>
      </c>
      <c r="E32" s="23">
        <f t="shared" si="1"/>
        <v>6900</v>
      </c>
      <c r="F32" s="23">
        <f t="shared" si="2"/>
        <v>1104</v>
      </c>
      <c r="G32" s="23">
        <v>680</v>
      </c>
      <c r="H32" s="23">
        <v>28</v>
      </c>
      <c r="I32" s="23">
        <v>0</v>
      </c>
      <c r="J32" s="23">
        <v>0</v>
      </c>
      <c r="K32" s="23">
        <v>0</v>
      </c>
      <c r="L32" s="23">
        <v>396</v>
      </c>
      <c r="M32" s="23">
        <v>0</v>
      </c>
      <c r="N32" s="23">
        <f t="shared" si="3"/>
        <v>77</v>
      </c>
      <c r="O32" s="23">
        <f>+[6]資源化量内訳!Y32</f>
        <v>186</v>
      </c>
      <c r="P32" s="23">
        <f t="shared" si="4"/>
        <v>6900</v>
      </c>
      <c r="Q32" s="23">
        <v>6900</v>
      </c>
      <c r="R32" s="23">
        <f t="shared" si="5"/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861</v>
      </c>
      <c r="AA32" s="23">
        <v>77</v>
      </c>
      <c r="AB32" s="23">
        <v>745</v>
      </c>
      <c r="AC32" s="23">
        <f t="shared" si="7"/>
        <v>39</v>
      </c>
      <c r="AD32" s="23">
        <v>39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1852</v>
      </c>
      <c r="E33" s="23">
        <f t="shared" si="1"/>
        <v>1433</v>
      </c>
      <c r="F33" s="23">
        <f t="shared" si="2"/>
        <v>210</v>
      </c>
      <c r="G33" s="23">
        <v>210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+[6]資源化量内訳!Y33</f>
        <v>209</v>
      </c>
      <c r="P33" s="23">
        <f t="shared" si="4"/>
        <v>1578</v>
      </c>
      <c r="Q33" s="23">
        <v>1433</v>
      </c>
      <c r="R33" s="23">
        <f t="shared" si="5"/>
        <v>145</v>
      </c>
      <c r="S33" s="23">
        <v>145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129</v>
      </c>
      <c r="AA33" s="23">
        <v>0</v>
      </c>
      <c r="AB33" s="23">
        <v>117</v>
      </c>
      <c r="AC33" s="23">
        <f t="shared" si="7"/>
        <v>12</v>
      </c>
      <c r="AD33" s="23">
        <v>12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5366</v>
      </c>
      <c r="E34" s="23">
        <f t="shared" si="1"/>
        <v>4448</v>
      </c>
      <c r="F34" s="23">
        <f t="shared" si="2"/>
        <v>630</v>
      </c>
      <c r="G34" s="23">
        <v>398</v>
      </c>
      <c r="H34" s="23">
        <v>0</v>
      </c>
      <c r="I34" s="23">
        <v>0</v>
      </c>
      <c r="J34" s="23">
        <v>0</v>
      </c>
      <c r="K34" s="23">
        <v>0</v>
      </c>
      <c r="L34" s="23">
        <v>232</v>
      </c>
      <c r="M34" s="23">
        <v>0</v>
      </c>
      <c r="N34" s="23">
        <f t="shared" si="3"/>
        <v>288</v>
      </c>
      <c r="O34" s="23">
        <f>+[6]資源化量内訳!Y34</f>
        <v>0</v>
      </c>
      <c r="P34" s="23">
        <f t="shared" si="4"/>
        <v>4724</v>
      </c>
      <c r="Q34" s="23">
        <v>4448</v>
      </c>
      <c r="R34" s="23">
        <f t="shared" si="5"/>
        <v>276</v>
      </c>
      <c r="S34" s="23">
        <v>276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459</v>
      </c>
      <c r="AA34" s="23">
        <v>288</v>
      </c>
      <c r="AB34" s="23">
        <v>149</v>
      </c>
      <c r="AC34" s="23">
        <f t="shared" si="7"/>
        <v>22</v>
      </c>
      <c r="AD34" s="23">
        <v>22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2726</v>
      </c>
      <c r="E35" s="23">
        <f t="shared" si="1"/>
        <v>2010</v>
      </c>
      <c r="F35" s="23">
        <f t="shared" si="2"/>
        <v>302</v>
      </c>
      <c r="G35" s="23">
        <v>229</v>
      </c>
      <c r="H35" s="23">
        <v>47</v>
      </c>
      <c r="I35" s="23">
        <v>0</v>
      </c>
      <c r="J35" s="23">
        <v>0</v>
      </c>
      <c r="K35" s="23">
        <v>0</v>
      </c>
      <c r="L35" s="23">
        <v>26</v>
      </c>
      <c r="M35" s="23">
        <v>0</v>
      </c>
      <c r="N35" s="23">
        <f t="shared" si="3"/>
        <v>41</v>
      </c>
      <c r="O35" s="23">
        <f>+[6]資源化量内訳!Y35</f>
        <v>373</v>
      </c>
      <c r="P35" s="23">
        <f t="shared" si="4"/>
        <v>2169</v>
      </c>
      <c r="Q35" s="23">
        <v>2010</v>
      </c>
      <c r="R35" s="23">
        <f t="shared" si="5"/>
        <v>159</v>
      </c>
      <c r="S35" s="23">
        <v>159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120</v>
      </c>
      <c r="AA35" s="23">
        <v>41</v>
      </c>
      <c r="AB35" s="23">
        <v>67</v>
      </c>
      <c r="AC35" s="23">
        <f t="shared" si="7"/>
        <v>12</v>
      </c>
      <c r="AD35" s="23">
        <v>12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4676</v>
      </c>
      <c r="E36" s="23">
        <f t="shared" si="1"/>
        <v>3750</v>
      </c>
      <c r="F36" s="23">
        <f t="shared" si="2"/>
        <v>525</v>
      </c>
      <c r="G36" s="23">
        <v>525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301</v>
      </c>
      <c r="O36" s="23">
        <f>+[6]資源化量内訳!Y36</f>
        <v>100</v>
      </c>
      <c r="P36" s="23">
        <f t="shared" si="4"/>
        <v>4114</v>
      </c>
      <c r="Q36" s="23">
        <v>3750</v>
      </c>
      <c r="R36" s="23">
        <f t="shared" si="5"/>
        <v>364</v>
      </c>
      <c r="S36" s="23">
        <v>364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454</v>
      </c>
      <c r="AA36" s="23">
        <v>301</v>
      </c>
      <c r="AB36" s="23">
        <v>125</v>
      </c>
      <c r="AC36" s="23">
        <f t="shared" si="7"/>
        <v>28</v>
      </c>
      <c r="AD36" s="23">
        <v>28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5466</v>
      </c>
      <c r="E37" s="23">
        <f t="shared" si="1"/>
        <v>4104</v>
      </c>
      <c r="F37" s="23">
        <f t="shared" si="2"/>
        <v>1361</v>
      </c>
      <c r="G37" s="23">
        <v>65</v>
      </c>
      <c r="H37" s="23">
        <v>0</v>
      </c>
      <c r="I37" s="23">
        <v>0</v>
      </c>
      <c r="J37" s="23">
        <v>0</v>
      </c>
      <c r="K37" s="23">
        <v>295</v>
      </c>
      <c r="L37" s="23">
        <v>817</v>
      </c>
      <c r="M37" s="23">
        <v>184</v>
      </c>
      <c r="N37" s="23">
        <f t="shared" si="3"/>
        <v>1</v>
      </c>
      <c r="O37" s="23">
        <f>+[6]資源化量内訳!Y37</f>
        <v>0</v>
      </c>
      <c r="P37" s="23">
        <f t="shared" si="4"/>
        <v>4104</v>
      </c>
      <c r="Q37" s="23">
        <v>4104</v>
      </c>
      <c r="R37" s="23">
        <f t="shared" si="5"/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f t="shared" si="6"/>
        <v>242</v>
      </c>
      <c r="AA37" s="23">
        <v>1</v>
      </c>
      <c r="AB37" s="23">
        <v>0</v>
      </c>
      <c r="AC37" s="23">
        <f t="shared" si="7"/>
        <v>241</v>
      </c>
      <c r="AD37" s="23">
        <v>65</v>
      </c>
      <c r="AE37" s="23">
        <v>0</v>
      </c>
      <c r="AF37" s="23">
        <v>0</v>
      </c>
      <c r="AG37" s="23">
        <v>0</v>
      </c>
      <c r="AH37" s="23">
        <v>1</v>
      </c>
      <c r="AI37" s="23">
        <v>0</v>
      </c>
      <c r="AJ37" s="23">
        <v>175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5351</v>
      </c>
      <c r="E38" s="23">
        <f t="shared" si="1"/>
        <v>4371</v>
      </c>
      <c r="F38" s="23">
        <f t="shared" si="2"/>
        <v>644</v>
      </c>
      <c r="G38" s="23">
        <v>644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3"/>
        <v>0</v>
      </c>
      <c r="O38" s="23">
        <f>+[6]資源化量内訳!Y38</f>
        <v>336</v>
      </c>
      <c r="P38" s="23">
        <f t="shared" si="4"/>
        <v>4675</v>
      </c>
      <c r="Q38" s="23">
        <v>4371</v>
      </c>
      <c r="R38" s="23">
        <f t="shared" si="5"/>
        <v>304</v>
      </c>
      <c r="S38" s="23">
        <v>304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214</v>
      </c>
      <c r="AA38" s="23">
        <v>0</v>
      </c>
      <c r="AB38" s="23">
        <v>146</v>
      </c>
      <c r="AC38" s="23">
        <f t="shared" si="7"/>
        <v>68</v>
      </c>
      <c r="AD38" s="23">
        <v>68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5813</v>
      </c>
      <c r="E39" s="23">
        <f t="shared" si="1"/>
        <v>4640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102</v>
      </c>
      <c r="O39" s="23">
        <f>+[6]資源化量内訳!Y39</f>
        <v>1071</v>
      </c>
      <c r="P39" s="23">
        <f t="shared" si="4"/>
        <v>4640</v>
      </c>
      <c r="Q39" s="23">
        <v>4640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257</v>
      </c>
      <c r="AA39" s="23">
        <v>102</v>
      </c>
      <c r="AB39" s="23">
        <v>155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5427</v>
      </c>
      <c r="E40" s="23">
        <f t="shared" si="1"/>
        <v>4864</v>
      </c>
      <c r="F40" s="23">
        <f t="shared" si="2"/>
        <v>554</v>
      </c>
      <c r="G40" s="23">
        <v>0</v>
      </c>
      <c r="H40" s="23">
        <v>0</v>
      </c>
      <c r="I40" s="23">
        <v>0</v>
      </c>
      <c r="J40" s="23">
        <v>0</v>
      </c>
      <c r="K40" s="23">
        <v>34</v>
      </c>
      <c r="L40" s="23">
        <v>520</v>
      </c>
      <c r="M40" s="23">
        <v>0</v>
      </c>
      <c r="N40" s="23">
        <f t="shared" si="3"/>
        <v>9</v>
      </c>
      <c r="O40" s="23">
        <f>+[6]資源化量内訳!Y40</f>
        <v>0</v>
      </c>
      <c r="P40" s="23">
        <f t="shared" si="4"/>
        <v>4864</v>
      </c>
      <c r="Q40" s="23">
        <v>4864</v>
      </c>
      <c r="R40" s="23">
        <f t="shared" si="5"/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172</v>
      </c>
      <c r="AA40" s="23">
        <v>9</v>
      </c>
      <c r="AB40" s="23">
        <v>163</v>
      </c>
      <c r="AC40" s="23">
        <f t="shared" si="7"/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2036</v>
      </c>
      <c r="E41" s="23">
        <f t="shared" si="1"/>
        <v>1891</v>
      </c>
      <c r="F41" s="23">
        <f t="shared" si="2"/>
        <v>130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130</v>
      </c>
      <c r="M41" s="23">
        <v>0</v>
      </c>
      <c r="N41" s="23">
        <f t="shared" si="3"/>
        <v>14</v>
      </c>
      <c r="O41" s="23">
        <f>+[6]資源化量内訳!Y41</f>
        <v>1</v>
      </c>
      <c r="P41" s="23">
        <f t="shared" si="4"/>
        <v>1899</v>
      </c>
      <c r="Q41" s="23">
        <v>1891</v>
      </c>
      <c r="R41" s="23">
        <f t="shared" si="5"/>
        <v>8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8</v>
      </c>
      <c r="Y41" s="23">
        <v>0</v>
      </c>
      <c r="Z41" s="23">
        <f t="shared" si="6"/>
        <v>160</v>
      </c>
      <c r="AA41" s="23">
        <v>14</v>
      </c>
      <c r="AB41" s="23">
        <v>146</v>
      </c>
      <c r="AC41" s="23">
        <f t="shared" si="7"/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1421</v>
      </c>
      <c r="E42" s="23">
        <f t="shared" si="1"/>
        <v>1334</v>
      </c>
      <c r="F42" s="23">
        <f t="shared" si="2"/>
        <v>74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74</v>
      </c>
      <c r="M42" s="23">
        <v>0</v>
      </c>
      <c r="N42" s="23">
        <f t="shared" si="3"/>
        <v>13</v>
      </c>
      <c r="O42" s="23">
        <f>+[6]資源化量内訳!Y42</f>
        <v>0</v>
      </c>
      <c r="P42" s="23">
        <f t="shared" si="4"/>
        <v>1338</v>
      </c>
      <c r="Q42" s="23">
        <v>1334</v>
      </c>
      <c r="R42" s="23">
        <f t="shared" si="5"/>
        <v>4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4</v>
      </c>
      <c r="Y42" s="23">
        <v>0</v>
      </c>
      <c r="Z42" s="23">
        <f t="shared" si="6"/>
        <v>121</v>
      </c>
      <c r="AA42" s="23">
        <v>13</v>
      </c>
      <c r="AB42" s="23">
        <v>108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18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18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1991</v>
      </c>
      <c r="E43" s="23">
        <f t="shared" si="1"/>
        <v>1763</v>
      </c>
      <c r="F43" s="23">
        <f t="shared" si="2"/>
        <v>214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214</v>
      </c>
      <c r="M43" s="23">
        <v>0</v>
      </c>
      <c r="N43" s="23">
        <f t="shared" si="3"/>
        <v>14</v>
      </c>
      <c r="O43" s="23">
        <f>+[6]資源化量内訳!Y43</f>
        <v>0</v>
      </c>
      <c r="P43" s="23">
        <f t="shared" si="4"/>
        <v>1774</v>
      </c>
      <c r="Q43" s="23">
        <v>1763</v>
      </c>
      <c r="R43" s="23">
        <f t="shared" si="5"/>
        <v>11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11</v>
      </c>
      <c r="Y43" s="23">
        <v>0</v>
      </c>
      <c r="Z43" s="23">
        <f t="shared" si="6"/>
        <v>143</v>
      </c>
      <c r="AA43" s="23">
        <v>14</v>
      </c>
      <c r="AB43" s="23">
        <v>129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706</v>
      </c>
      <c r="E44" s="23">
        <f t="shared" si="1"/>
        <v>604</v>
      </c>
      <c r="F44" s="23">
        <f t="shared" si="2"/>
        <v>89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89</v>
      </c>
      <c r="M44" s="23">
        <v>0</v>
      </c>
      <c r="N44" s="23">
        <f t="shared" si="3"/>
        <v>13</v>
      </c>
      <c r="O44" s="23">
        <f>+[6]資源化量内訳!Y44</f>
        <v>0</v>
      </c>
      <c r="P44" s="23">
        <f t="shared" si="4"/>
        <v>609</v>
      </c>
      <c r="Q44" s="23">
        <v>604</v>
      </c>
      <c r="R44" s="23">
        <f t="shared" si="5"/>
        <v>5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5</v>
      </c>
      <c r="Y44" s="23">
        <v>0</v>
      </c>
      <c r="Z44" s="23">
        <f t="shared" si="6"/>
        <v>66</v>
      </c>
      <c r="AA44" s="23">
        <v>13</v>
      </c>
      <c r="AB44" s="23">
        <v>53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2191</v>
      </c>
      <c r="E45" s="23">
        <f t="shared" si="1"/>
        <v>1842</v>
      </c>
      <c r="F45" s="23">
        <f t="shared" si="2"/>
        <v>281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281</v>
      </c>
      <c r="M45" s="23">
        <v>0</v>
      </c>
      <c r="N45" s="23">
        <f t="shared" si="3"/>
        <v>68</v>
      </c>
      <c r="O45" s="23">
        <f>+[6]資源化量内訳!Y45</f>
        <v>0</v>
      </c>
      <c r="P45" s="23">
        <f t="shared" si="4"/>
        <v>1851</v>
      </c>
      <c r="Q45" s="23">
        <v>1842</v>
      </c>
      <c r="R45" s="23">
        <f t="shared" si="5"/>
        <v>9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9</v>
      </c>
      <c r="Y45" s="23">
        <v>0</v>
      </c>
      <c r="Z45" s="23">
        <f t="shared" si="6"/>
        <v>229</v>
      </c>
      <c r="AA45" s="23">
        <v>68</v>
      </c>
      <c r="AB45" s="23">
        <v>161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1551</v>
      </c>
      <c r="E46" s="23">
        <f t="shared" si="1"/>
        <v>1359</v>
      </c>
      <c r="F46" s="23">
        <f t="shared" si="2"/>
        <v>168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168</v>
      </c>
      <c r="M46" s="23">
        <v>0</v>
      </c>
      <c r="N46" s="23">
        <f t="shared" si="3"/>
        <v>0</v>
      </c>
      <c r="O46" s="23">
        <f>+[6]資源化量内訳!Y46</f>
        <v>24</v>
      </c>
      <c r="P46" s="23">
        <f t="shared" si="4"/>
        <v>1369</v>
      </c>
      <c r="Q46" s="23">
        <v>1359</v>
      </c>
      <c r="R46" s="23">
        <f t="shared" si="5"/>
        <v>10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10</v>
      </c>
      <c r="Y46" s="23">
        <v>0</v>
      </c>
      <c r="Z46" s="23">
        <f t="shared" si="6"/>
        <v>116</v>
      </c>
      <c r="AA46" s="23">
        <v>0</v>
      </c>
      <c r="AB46" s="23">
        <v>116</v>
      </c>
      <c r="AC46" s="23">
        <f t="shared" si="7"/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318</v>
      </c>
      <c r="E47" s="23">
        <f t="shared" si="1"/>
        <v>255</v>
      </c>
      <c r="F47" s="23">
        <f t="shared" si="2"/>
        <v>58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58</v>
      </c>
      <c r="M47" s="23">
        <v>0</v>
      </c>
      <c r="N47" s="23">
        <f t="shared" si="3"/>
        <v>5</v>
      </c>
      <c r="O47" s="23">
        <f>+[6]資源化量内訳!Y47</f>
        <v>0</v>
      </c>
      <c r="P47" s="23">
        <f t="shared" si="4"/>
        <v>258</v>
      </c>
      <c r="Q47" s="23">
        <v>255</v>
      </c>
      <c r="R47" s="23">
        <f t="shared" si="5"/>
        <v>3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3</v>
      </c>
      <c r="Y47" s="23">
        <v>0</v>
      </c>
      <c r="Z47" s="23">
        <f t="shared" si="6"/>
        <v>27</v>
      </c>
      <c r="AA47" s="23">
        <v>5</v>
      </c>
      <c r="AB47" s="23">
        <v>22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4202</v>
      </c>
      <c r="E48" s="23">
        <f t="shared" si="1"/>
        <v>3752</v>
      </c>
      <c r="F48" s="23">
        <f t="shared" si="2"/>
        <v>336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336</v>
      </c>
      <c r="M48" s="23">
        <v>0</v>
      </c>
      <c r="N48" s="23">
        <f t="shared" si="3"/>
        <v>41</v>
      </c>
      <c r="O48" s="23">
        <f>+[6]資源化量内訳!Y48</f>
        <v>73</v>
      </c>
      <c r="P48" s="23">
        <f t="shared" si="4"/>
        <v>3772</v>
      </c>
      <c r="Q48" s="23">
        <v>3752</v>
      </c>
      <c r="R48" s="23">
        <f t="shared" si="5"/>
        <v>20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20</v>
      </c>
      <c r="Y48" s="23">
        <v>0</v>
      </c>
      <c r="Z48" s="23">
        <f t="shared" si="6"/>
        <v>361</v>
      </c>
      <c r="AA48" s="23">
        <v>41</v>
      </c>
      <c r="AB48" s="23">
        <v>320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585</v>
      </c>
      <c r="E49" s="23">
        <f t="shared" si="1"/>
        <v>424</v>
      </c>
      <c r="F49" s="23">
        <f t="shared" si="2"/>
        <v>42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42</v>
      </c>
      <c r="M49" s="23">
        <v>0</v>
      </c>
      <c r="N49" s="23">
        <f t="shared" si="3"/>
        <v>4</v>
      </c>
      <c r="O49" s="23">
        <f>+[6]資源化量内訳!Y49</f>
        <v>115</v>
      </c>
      <c r="P49" s="23">
        <f t="shared" si="4"/>
        <v>424</v>
      </c>
      <c r="Q49" s="23">
        <v>424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46</v>
      </c>
      <c r="AA49" s="23">
        <v>4</v>
      </c>
      <c r="AB49" s="23">
        <v>42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AO3:AO5"/>
    <mergeCell ref="AP3:AP5"/>
    <mergeCell ref="AQ3:AQ5"/>
    <mergeCell ref="AR3:AR5"/>
    <mergeCell ref="AS3:AS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&amp;Lごみ処理の状況（令和1年度実績）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4" customWidth="1"/>
    <col min="3" max="3" width="12.6640625" style="3" customWidth="1"/>
    <col min="4" max="36" width="10.6640625" style="25" customWidth="1"/>
    <col min="37" max="16384" width="9" style="3"/>
  </cols>
  <sheetData>
    <row r="1" spans="1:45" ht="16.2" x14ac:dyDescent="0.2">
      <c r="A1" s="1" t="s">
        <v>115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5"/>
      <c r="N1" s="3"/>
      <c r="O1" s="3"/>
      <c r="P1" s="4"/>
      <c r="Q1" s="4"/>
      <c r="R1" s="4"/>
      <c r="S1" s="3"/>
      <c r="T1" s="3"/>
      <c r="U1" s="3"/>
      <c r="V1" s="3"/>
      <c r="W1" s="3"/>
      <c r="X1" s="3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5"/>
    </row>
    <row r="2" spans="1:45" s="10" customFormat="1" ht="25.5" customHeight="1" x14ac:dyDescent="0.2">
      <c r="A2" s="76" t="s">
        <v>1</v>
      </c>
      <c r="B2" s="76" t="s">
        <v>2</v>
      </c>
      <c r="C2" s="73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6" t="s">
        <v>5</v>
      </c>
      <c r="Q2" s="7"/>
      <c r="R2" s="7"/>
      <c r="S2" s="7"/>
      <c r="T2" s="7"/>
      <c r="U2" s="7"/>
      <c r="V2" s="7"/>
      <c r="W2" s="7"/>
      <c r="X2" s="7"/>
      <c r="Y2" s="8"/>
      <c r="Z2" s="6" t="s">
        <v>6</v>
      </c>
      <c r="AA2" s="7"/>
      <c r="AB2" s="7"/>
      <c r="AC2" s="7"/>
      <c r="AD2" s="7"/>
      <c r="AE2" s="7"/>
      <c r="AF2" s="7"/>
      <c r="AG2" s="7"/>
      <c r="AH2" s="7"/>
      <c r="AI2" s="7"/>
      <c r="AJ2" s="8"/>
      <c r="AK2" s="9" t="s">
        <v>7</v>
      </c>
      <c r="AL2" s="7"/>
      <c r="AM2" s="7"/>
      <c r="AN2" s="7"/>
      <c r="AO2" s="7"/>
      <c r="AP2" s="7"/>
      <c r="AQ2" s="7"/>
      <c r="AR2" s="7"/>
      <c r="AS2" s="8"/>
    </row>
    <row r="3" spans="1:45" s="10" customFormat="1" ht="25.5" customHeight="1" x14ac:dyDescent="0.2">
      <c r="A3" s="75"/>
      <c r="B3" s="75"/>
      <c r="C3" s="74"/>
      <c r="D3" s="72" t="s">
        <v>8</v>
      </c>
      <c r="E3" s="73" t="s">
        <v>9</v>
      </c>
      <c r="F3" s="81" t="s">
        <v>10</v>
      </c>
      <c r="G3" s="82"/>
      <c r="H3" s="82"/>
      <c r="I3" s="82"/>
      <c r="J3" s="82"/>
      <c r="K3" s="82"/>
      <c r="L3" s="82"/>
      <c r="M3" s="83"/>
      <c r="N3" s="73" t="s">
        <v>11</v>
      </c>
      <c r="O3" s="73" t="s">
        <v>12</v>
      </c>
      <c r="P3" s="72" t="s">
        <v>8</v>
      </c>
      <c r="Q3" s="73" t="s">
        <v>9</v>
      </c>
      <c r="R3" s="78" t="s">
        <v>13</v>
      </c>
      <c r="S3" s="79"/>
      <c r="T3" s="79"/>
      <c r="U3" s="79"/>
      <c r="V3" s="79"/>
      <c r="W3" s="79"/>
      <c r="X3" s="79"/>
      <c r="Y3" s="80"/>
      <c r="Z3" s="72" t="s">
        <v>8</v>
      </c>
      <c r="AA3" s="73" t="s">
        <v>14</v>
      </c>
      <c r="AB3" s="73" t="s">
        <v>15</v>
      </c>
      <c r="AC3" s="11" t="s">
        <v>16</v>
      </c>
      <c r="AD3" s="7"/>
      <c r="AE3" s="7"/>
      <c r="AF3" s="7"/>
      <c r="AG3" s="7"/>
      <c r="AH3" s="7"/>
      <c r="AI3" s="7"/>
      <c r="AJ3" s="8"/>
      <c r="AK3" s="72" t="s">
        <v>8</v>
      </c>
      <c r="AL3" s="76" t="s">
        <v>17</v>
      </c>
      <c r="AM3" s="76" t="s">
        <v>18</v>
      </c>
      <c r="AN3" s="76" t="s">
        <v>19</v>
      </c>
      <c r="AO3" s="76" t="s">
        <v>20</v>
      </c>
      <c r="AP3" s="76" t="s">
        <v>21</v>
      </c>
      <c r="AQ3" s="76" t="s">
        <v>22</v>
      </c>
      <c r="AR3" s="76" t="s">
        <v>23</v>
      </c>
      <c r="AS3" s="76" t="s">
        <v>24</v>
      </c>
    </row>
    <row r="4" spans="1:45" s="10" customFormat="1" ht="25.5" customHeight="1" x14ac:dyDescent="0.2">
      <c r="A4" s="75"/>
      <c r="B4" s="75"/>
      <c r="C4" s="74"/>
      <c r="D4" s="72"/>
      <c r="E4" s="74"/>
      <c r="F4" s="72" t="s">
        <v>8</v>
      </c>
      <c r="G4" s="73" t="s">
        <v>18</v>
      </c>
      <c r="H4" s="76" t="s">
        <v>19</v>
      </c>
      <c r="I4" s="76" t="s">
        <v>20</v>
      </c>
      <c r="J4" s="76" t="s">
        <v>21</v>
      </c>
      <c r="K4" s="76" t="s">
        <v>22</v>
      </c>
      <c r="L4" s="76" t="s">
        <v>23</v>
      </c>
      <c r="M4" s="73" t="s">
        <v>24</v>
      </c>
      <c r="N4" s="74"/>
      <c r="O4" s="77"/>
      <c r="P4" s="72"/>
      <c r="Q4" s="74"/>
      <c r="R4" s="75" t="s">
        <v>8</v>
      </c>
      <c r="S4" s="73" t="s">
        <v>18</v>
      </c>
      <c r="T4" s="76" t="s">
        <v>19</v>
      </c>
      <c r="U4" s="76" t="s">
        <v>20</v>
      </c>
      <c r="V4" s="76" t="s">
        <v>21</v>
      </c>
      <c r="W4" s="76" t="s">
        <v>22</v>
      </c>
      <c r="X4" s="76" t="s">
        <v>23</v>
      </c>
      <c r="Y4" s="73" t="s">
        <v>24</v>
      </c>
      <c r="Z4" s="72"/>
      <c r="AA4" s="74"/>
      <c r="AB4" s="74"/>
      <c r="AC4" s="72" t="s">
        <v>8</v>
      </c>
      <c r="AD4" s="73" t="s">
        <v>18</v>
      </c>
      <c r="AE4" s="76" t="s">
        <v>19</v>
      </c>
      <c r="AF4" s="76" t="s">
        <v>20</v>
      </c>
      <c r="AG4" s="76" t="s">
        <v>21</v>
      </c>
      <c r="AH4" s="76" t="s">
        <v>22</v>
      </c>
      <c r="AI4" s="76" t="s">
        <v>23</v>
      </c>
      <c r="AJ4" s="73" t="s">
        <v>24</v>
      </c>
      <c r="AK4" s="72"/>
      <c r="AL4" s="75"/>
      <c r="AM4" s="75"/>
      <c r="AN4" s="75"/>
      <c r="AO4" s="75"/>
      <c r="AP4" s="75"/>
      <c r="AQ4" s="75"/>
      <c r="AR4" s="75"/>
      <c r="AS4" s="75"/>
    </row>
    <row r="5" spans="1:45" s="10" customFormat="1" ht="22.5" customHeight="1" x14ac:dyDescent="0.2">
      <c r="A5" s="75"/>
      <c r="B5" s="75"/>
      <c r="C5" s="74"/>
      <c r="D5" s="72"/>
      <c r="E5" s="74"/>
      <c r="F5" s="72"/>
      <c r="G5" s="74"/>
      <c r="H5" s="75"/>
      <c r="I5" s="75"/>
      <c r="J5" s="75"/>
      <c r="K5" s="75"/>
      <c r="L5" s="75"/>
      <c r="M5" s="74"/>
      <c r="N5" s="75"/>
      <c r="O5" s="77"/>
      <c r="P5" s="72"/>
      <c r="Q5" s="75"/>
      <c r="R5" s="74"/>
      <c r="S5" s="74"/>
      <c r="T5" s="75"/>
      <c r="U5" s="75"/>
      <c r="V5" s="75"/>
      <c r="W5" s="75"/>
      <c r="X5" s="75"/>
      <c r="Y5" s="74"/>
      <c r="Z5" s="72"/>
      <c r="AA5" s="75"/>
      <c r="AB5" s="75"/>
      <c r="AC5" s="72"/>
      <c r="AD5" s="74"/>
      <c r="AE5" s="75"/>
      <c r="AF5" s="75"/>
      <c r="AG5" s="75"/>
      <c r="AH5" s="75"/>
      <c r="AI5" s="75"/>
      <c r="AJ5" s="74"/>
      <c r="AK5" s="72"/>
      <c r="AL5" s="75"/>
      <c r="AM5" s="75"/>
      <c r="AN5" s="75"/>
      <c r="AO5" s="75"/>
      <c r="AP5" s="75"/>
      <c r="AQ5" s="75"/>
      <c r="AR5" s="75"/>
      <c r="AS5" s="75"/>
    </row>
    <row r="6" spans="1:45" s="15" customFormat="1" ht="13.5" customHeight="1" x14ac:dyDescent="0.2">
      <c r="A6" s="75"/>
      <c r="B6" s="75"/>
      <c r="C6" s="74"/>
      <c r="D6" s="12" t="s">
        <v>25</v>
      </c>
      <c r="E6" s="12" t="s">
        <v>25</v>
      </c>
      <c r="F6" s="12" t="s">
        <v>25</v>
      </c>
      <c r="G6" s="13" t="s">
        <v>25</v>
      </c>
      <c r="H6" s="13" t="s">
        <v>25</v>
      </c>
      <c r="I6" s="13" t="s">
        <v>25</v>
      </c>
      <c r="J6" s="13" t="s">
        <v>25</v>
      </c>
      <c r="K6" s="13" t="s">
        <v>25</v>
      </c>
      <c r="L6" s="13" t="s">
        <v>25</v>
      </c>
      <c r="M6" s="13" t="s">
        <v>25</v>
      </c>
      <c r="N6" s="14" t="s">
        <v>25</v>
      </c>
      <c r="O6" s="12" t="s">
        <v>25</v>
      </c>
      <c r="P6" s="12" t="s">
        <v>25</v>
      </c>
      <c r="Q6" s="14" t="s">
        <v>25</v>
      </c>
      <c r="R6" s="14" t="s">
        <v>25</v>
      </c>
      <c r="S6" s="13" t="s">
        <v>25</v>
      </c>
      <c r="T6" s="13" t="s">
        <v>25</v>
      </c>
      <c r="U6" s="13" t="s">
        <v>25</v>
      </c>
      <c r="V6" s="13" t="s">
        <v>25</v>
      </c>
      <c r="W6" s="13" t="s">
        <v>25</v>
      </c>
      <c r="X6" s="13" t="s">
        <v>25</v>
      </c>
      <c r="Y6" s="13" t="s">
        <v>25</v>
      </c>
      <c r="Z6" s="12" t="s">
        <v>25</v>
      </c>
      <c r="AA6" s="14" t="s">
        <v>25</v>
      </c>
      <c r="AB6" s="14" t="s">
        <v>25</v>
      </c>
      <c r="AC6" s="12" t="s">
        <v>25</v>
      </c>
      <c r="AD6" s="14" t="s">
        <v>25</v>
      </c>
      <c r="AE6" s="14" t="s">
        <v>25</v>
      </c>
      <c r="AF6" s="14" t="s">
        <v>25</v>
      </c>
      <c r="AG6" s="14" t="s">
        <v>25</v>
      </c>
      <c r="AH6" s="14" t="s">
        <v>25</v>
      </c>
      <c r="AI6" s="14" t="s">
        <v>25</v>
      </c>
      <c r="AJ6" s="14" t="s">
        <v>25</v>
      </c>
      <c r="AK6" s="12" t="s">
        <v>25</v>
      </c>
      <c r="AL6" s="12" t="s">
        <v>25</v>
      </c>
      <c r="AM6" s="14" t="s">
        <v>25</v>
      </c>
      <c r="AN6" s="14" t="s">
        <v>25</v>
      </c>
      <c r="AO6" s="14" t="s">
        <v>25</v>
      </c>
      <c r="AP6" s="14" t="s">
        <v>25</v>
      </c>
      <c r="AQ6" s="14" t="s">
        <v>25</v>
      </c>
      <c r="AR6" s="14" t="s">
        <v>25</v>
      </c>
      <c r="AS6" s="14" t="s">
        <v>25</v>
      </c>
    </row>
    <row r="7" spans="1:45" s="20" customFormat="1" ht="13.5" customHeight="1" x14ac:dyDescent="0.2">
      <c r="A7" s="16" t="str">
        <f>[7]ごみ処理概要!A7</f>
        <v>岐阜県</v>
      </c>
      <c r="B7" s="17" t="str">
        <f>[7]ごみ処理概要!B7</f>
        <v>21000</v>
      </c>
      <c r="C7" s="18" t="s">
        <v>8</v>
      </c>
      <c r="D7" s="19">
        <f t="shared" ref="D7:D49" si="0">SUM(E7,F7,N7,O7)</f>
        <v>617171</v>
      </c>
      <c r="E7" s="19">
        <f t="shared" ref="E7:E49" si="1">+Q7</f>
        <v>506809</v>
      </c>
      <c r="F7" s="19">
        <f t="shared" ref="F7:F49" si="2">SUM(G7:M7)</f>
        <v>85154</v>
      </c>
      <c r="G7" s="19">
        <f>SUM(G$8:G$49)</f>
        <v>32553</v>
      </c>
      <c r="H7" s="19">
        <f>SUM(H$8:H$49)</f>
        <v>297</v>
      </c>
      <c r="I7" s="19">
        <f>SUM(I$8:I$49)</f>
        <v>0</v>
      </c>
      <c r="J7" s="19">
        <f>SUM(J$8:J$49)</f>
        <v>0</v>
      </c>
      <c r="K7" s="19">
        <f>SUM(K$8:K$49)</f>
        <v>16806</v>
      </c>
      <c r="L7" s="19">
        <f>SUM(L$8:L$49)</f>
        <v>34480</v>
      </c>
      <c r="M7" s="19">
        <f>SUM(M$8:M$49)</f>
        <v>1018</v>
      </c>
      <c r="N7" s="19">
        <f t="shared" ref="N7:N49" si="3">+AA7</f>
        <v>8763</v>
      </c>
      <c r="O7" s="19">
        <f>+[7]資源化量内訳!Y7</f>
        <v>16445</v>
      </c>
      <c r="P7" s="19">
        <f t="shared" ref="P7:P49" si="4">+SUM(Q7,R7)</f>
        <v>532419</v>
      </c>
      <c r="Q7" s="19">
        <f>SUM(Q$8:Q$49)</f>
        <v>506809</v>
      </c>
      <c r="R7" s="19">
        <f t="shared" ref="R7:R49" si="5">+SUM(S7,T7,U7,V7,W7,X7,Y7)</f>
        <v>25610</v>
      </c>
      <c r="S7" s="19">
        <f>SUM(S$8:S$49)</f>
        <v>23339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0</v>
      </c>
      <c r="X7" s="19">
        <f>SUM(X$8:X$49)</f>
        <v>2265</v>
      </c>
      <c r="Y7" s="19">
        <f>SUM(Y$8:Y$49)</f>
        <v>6</v>
      </c>
      <c r="Z7" s="19">
        <f t="shared" ref="Z7:Z49" si="6">SUM(AA7:AC7)</f>
        <v>47100</v>
      </c>
      <c r="AA7" s="19">
        <f>SUM(AA$8:AA$49)</f>
        <v>8763</v>
      </c>
      <c r="AB7" s="19">
        <f>SUM(AB$8:AB$49)</f>
        <v>34525</v>
      </c>
      <c r="AC7" s="19">
        <f t="shared" ref="AC7:AC49" si="7">SUM(AD7:AJ7)</f>
        <v>3812</v>
      </c>
      <c r="AD7" s="19">
        <f>SUM(AD$8:AD$49)</f>
        <v>395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1</v>
      </c>
      <c r="AI7" s="19">
        <f>SUM(AI$8:AI$49)</f>
        <v>2816</v>
      </c>
      <c r="AJ7" s="19">
        <f>SUM(AJ$8:AJ$49)</f>
        <v>600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s="4" customFormat="1" ht="13.5" customHeight="1" x14ac:dyDescent="0.2">
      <c r="A8" s="21" t="s">
        <v>26</v>
      </c>
      <c r="B8" s="22" t="s">
        <v>27</v>
      </c>
      <c r="C8" s="21" t="s">
        <v>28</v>
      </c>
      <c r="D8" s="23">
        <f t="shared" si="0"/>
        <v>129103</v>
      </c>
      <c r="E8" s="23">
        <f t="shared" si="1"/>
        <v>111953</v>
      </c>
      <c r="F8" s="23">
        <f t="shared" si="2"/>
        <v>14704</v>
      </c>
      <c r="G8" s="23">
        <v>8962</v>
      </c>
      <c r="H8" s="23">
        <v>55</v>
      </c>
      <c r="I8" s="23">
        <v>0</v>
      </c>
      <c r="J8" s="23">
        <v>0</v>
      </c>
      <c r="K8" s="23">
        <v>0</v>
      </c>
      <c r="L8" s="23">
        <v>5681</v>
      </c>
      <c r="M8" s="23">
        <v>6</v>
      </c>
      <c r="N8" s="23">
        <f t="shared" si="3"/>
        <v>0</v>
      </c>
      <c r="O8" s="23">
        <f>+[7]資源化量内訳!Y8</f>
        <v>2446</v>
      </c>
      <c r="P8" s="23">
        <f t="shared" si="4"/>
        <v>120819</v>
      </c>
      <c r="Q8" s="23">
        <v>111953</v>
      </c>
      <c r="R8" s="23">
        <f t="shared" si="5"/>
        <v>8866</v>
      </c>
      <c r="S8" s="23">
        <v>7900</v>
      </c>
      <c r="T8" s="23">
        <v>0</v>
      </c>
      <c r="U8" s="23">
        <v>0</v>
      </c>
      <c r="V8" s="23">
        <v>0</v>
      </c>
      <c r="W8" s="23">
        <v>0</v>
      </c>
      <c r="X8" s="23">
        <v>960</v>
      </c>
      <c r="Y8" s="23">
        <v>6</v>
      </c>
      <c r="Z8" s="23">
        <f t="shared" si="6"/>
        <v>14690</v>
      </c>
      <c r="AA8" s="23">
        <v>0</v>
      </c>
      <c r="AB8" s="23">
        <v>14690</v>
      </c>
      <c r="AC8" s="23">
        <f t="shared" si="7"/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1">
        <f t="shared" si="8"/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</row>
    <row r="9" spans="1:45" s="4" customFormat="1" ht="13.5" customHeight="1" x14ac:dyDescent="0.2">
      <c r="A9" s="21" t="s">
        <v>26</v>
      </c>
      <c r="B9" s="22" t="s">
        <v>29</v>
      </c>
      <c r="C9" s="21" t="s">
        <v>30</v>
      </c>
      <c r="D9" s="23">
        <f t="shared" si="0"/>
        <v>49377</v>
      </c>
      <c r="E9" s="23">
        <f t="shared" si="1"/>
        <v>42356</v>
      </c>
      <c r="F9" s="23">
        <f t="shared" si="2"/>
        <v>4020</v>
      </c>
      <c r="G9" s="23">
        <v>3470</v>
      </c>
      <c r="H9" s="23">
        <v>3</v>
      </c>
      <c r="I9" s="23">
        <v>0</v>
      </c>
      <c r="J9" s="23">
        <v>0</v>
      </c>
      <c r="K9" s="23">
        <v>12</v>
      </c>
      <c r="L9" s="23">
        <v>535</v>
      </c>
      <c r="M9" s="23">
        <v>0</v>
      </c>
      <c r="N9" s="23">
        <f t="shared" si="3"/>
        <v>1395</v>
      </c>
      <c r="O9" s="23">
        <f>+[7]資源化量内訳!Y9</f>
        <v>1606</v>
      </c>
      <c r="P9" s="23">
        <f t="shared" si="4"/>
        <v>44900</v>
      </c>
      <c r="Q9" s="23">
        <v>42356</v>
      </c>
      <c r="R9" s="23">
        <f t="shared" si="5"/>
        <v>2544</v>
      </c>
      <c r="S9" s="23">
        <v>2513</v>
      </c>
      <c r="T9" s="23">
        <v>0</v>
      </c>
      <c r="U9" s="23">
        <v>0</v>
      </c>
      <c r="V9" s="23">
        <v>0</v>
      </c>
      <c r="W9" s="23">
        <v>0</v>
      </c>
      <c r="X9" s="23">
        <v>31</v>
      </c>
      <c r="Y9" s="23">
        <v>0</v>
      </c>
      <c r="Z9" s="23">
        <f t="shared" si="6"/>
        <v>1872</v>
      </c>
      <c r="AA9" s="23">
        <v>1395</v>
      </c>
      <c r="AB9" s="23">
        <v>435</v>
      </c>
      <c r="AC9" s="23">
        <f t="shared" si="7"/>
        <v>42</v>
      </c>
      <c r="AD9" s="23">
        <v>42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1">
        <f t="shared" si="8"/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</row>
    <row r="10" spans="1:45" s="4" customFormat="1" ht="13.5" customHeight="1" x14ac:dyDescent="0.2">
      <c r="A10" s="21" t="s">
        <v>26</v>
      </c>
      <c r="B10" s="22" t="s">
        <v>31</v>
      </c>
      <c r="C10" s="21" t="s">
        <v>32</v>
      </c>
      <c r="D10" s="23">
        <f t="shared" si="0"/>
        <v>28624</v>
      </c>
      <c r="E10" s="23">
        <f t="shared" si="1"/>
        <v>20939</v>
      </c>
      <c r="F10" s="23">
        <f t="shared" si="2"/>
        <v>6804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6804</v>
      </c>
      <c r="M10" s="23">
        <v>0</v>
      </c>
      <c r="N10" s="23">
        <f t="shared" si="3"/>
        <v>0</v>
      </c>
      <c r="O10" s="23">
        <f>+[7]資源化量内訳!Y10</f>
        <v>881</v>
      </c>
      <c r="P10" s="23">
        <f t="shared" si="4"/>
        <v>21824</v>
      </c>
      <c r="Q10" s="23">
        <v>20939</v>
      </c>
      <c r="R10" s="23">
        <f t="shared" si="5"/>
        <v>885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885</v>
      </c>
      <c r="Y10" s="23">
        <v>0</v>
      </c>
      <c r="Z10" s="23">
        <f t="shared" si="6"/>
        <v>4785</v>
      </c>
      <c r="AA10" s="23">
        <v>0</v>
      </c>
      <c r="AB10" s="23">
        <v>1985</v>
      </c>
      <c r="AC10" s="23">
        <f t="shared" si="7"/>
        <v>2800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2800</v>
      </c>
      <c r="AJ10" s="23">
        <v>0</v>
      </c>
      <c r="AK10" s="21">
        <f t="shared" si="8"/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</row>
    <row r="11" spans="1:45" s="4" customFormat="1" ht="13.5" customHeight="1" x14ac:dyDescent="0.2">
      <c r="A11" s="21" t="s">
        <v>26</v>
      </c>
      <c r="B11" s="22" t="s">
        <v>33</v>
      </c>
      <c r="C11" s="21" t="s">
        <v>34</v>
      </c>
      <c r="D11" s="23">
        <f t="shared" si="0"/>
        <v>40607</v>
      </c>
      <c r="E11" s="23">
        <f t="shared" si="1"/>
        <v>38348</v>
      </c>
      <c r="F11" s="23">
        <f t="shared" si="2"/>
        <v>1087</v>
      </c>
      <c r="G11" s="23">
        <v>0</v>
      </c>
      <c r="H11" s="23">
        <v>90</v>
      </c>
      <c r="I11" s="23">
        <v>0</v>
      </c>
      <c r="J11" s="23">
        <v>0</v>
      </c>
      <c r="K11" s="23">
        <v>2</v>
      </c>
      <c r="L11" s="23">
        <v>995</v>
      </c>
      <c r="M11" s="23">
        <v>0</v>
      </c>
      <c r="N11" s="23">
        <f t="shared" si="3"/>
        <v>0</v>
      </c>
      <c r="O11" s="23">
        <f>+[7]資源化量内訳!Y11</f>
        <v>1172</v>
      </c>
      <c r="P11" s="23">
        <f t="shared" si="4"/>
        <v>38348</v>
      </c>
      <c r="Q11" s="23">
        <v>38348</v>
      </c>
      <c r="R11" s="23">
        <f t="shared" si="5"/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f t="shared" si="6"/>
        <v>2663</v>
      </c>
      <c r="AA11" s="23">
        <v>0</v>
      </c>
      <c r="AB11" s="23">
        <v>2663</v>
      </c>
      <c r="AC11" s="23">
        <f t="shared" si="7"/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1">
        <f t="shared" si="8"/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</row>
    <row r="12" spans="1:45" s="4" customFormat="1" ht="13.5" customHeight="1" x14ac:dyDescent="0.2">
      <c r="A12" s="21" t="s">
        <v>26</v>
      </c>
      <c r="B12" s="22" t="s">
        <v>35</v>
      </c>
      <c r="C12" s="21" t="s">
        <v>36</v>
      </c>
      <c r="D12" s="23">
        <f t="shared" si="0"/>
        <v>28504</v>
      </c>
      <c r="E12" s="23">
        <f t="shared" si="1"/>
        <v>23286</v>
      </c>
      <c r="F12" s="23">
        <f t="shared" si="2"/>
        <v>5218</v>
      </c>
      <c r="G12" s="23">
        <v>4476</v>
      </c>
      <c r="H12" s="23">
        <v>0</v>
      </c>
      <c r="I12" s="23">
        <v>0</v>
      </c>
      <c r="J12" s="23">
        <v>0</v>
      </c>
      <c r="K12" s="23">
        <v>0</v>
      </c>
      <c r="L12" s="23">
        <v>742</v>
      </c>
      <c r="M12" s="23">
        <v>0</v>
      </c>
      <c r="N12" s="23">
        <f t="shared" si="3"/>
        <v>0</v>
      </c>
      <c r="O12" s="23">
        <f>+[7]資源化量内訳!Y12</f>
        <v>0</v>
      </c>
      <c r="P12" s="23">
        <f t="shared" si="4"/>
        <v>26299</v>
      </c>
      <c r="Q12" s="23">
        <v>23286</v>
      </c>
      <c r="R12" s="23">
        <f t="shared" si="5"/>
        <v>3013</v>
      </c>
      <c r="S12" s="23">
        <v>2993</v>
      </c>
      <c r="T12" s="23">
        <v>0</v>
      </c>
      <c r="U12" s="23">
        <v>0</v>
      </c>
      <c r="V12" s="23">
        <v>0</v>
      </c>
      <c r="W12" s="23">
        <v>0</v>
      </c>
      <c r="X12" s="23">
        <v>20</v>
      </c>
      <c r="Y12" s="23">
        <v>0</v>
      </c>
      <c r="Z12" s="23">
        <f t="shared" si="6"/>
        <v>918</v>
      </c>
      <c r="AA12" s="23">
        <v>0</v>
      </c>
      <c r="AB12" s="23">
        <v>918</v>
      </c>
      <c r="AC12" s="23">
        <f t="shared" si="7"/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1">
        <f t="shared" si="8"/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</row>
    <row r="13" spans="1:45" s="4" customFormat="1" ht="13.5" customHeight="1" x14ac:dyDescent="0.2">
      <c r="A13" s="21" t="s">
        <v>26</v>
      </c>
      <c r="B13" s="22" t="s">
        <v>37</v>
      </c>
      <c r="C13" s="21" t="s">
        <v>38</v>
      </c>
      <c r="D13" s="23">
        <f t="shared" si="0"/>
        <v>24710</v>
      </c>
      <c r="E13" s="23">
        <f t="shared" si="1"/>
        <v>20015</v>
      </c>
      <c r="F13" s="23">
        <f t="shared" si="2"/>
        <v>4397</v>
      </c>
      <c r="G13" s="23">
        <v>3663</v>
      </c>
      <c r="H13" s="23">
        <v>0</v>
      </c>
      <c r="I13" s="23">
        <v>0</v>
      </c>
      <c r="J13" s="23">
        <v>0</v>
      </c>
      <c r="K13" s="23">
        <v>0</v>
      </c>
      <c r="L13" s="23">
        <v>734</v>
      </c>
      <c r="M13" s="23">
        <v>0</v>
      </c>
      <c r="N13" s="23">
        <f t="shared" si="3"/>
        <v>0</v>
      </c>
      <c r="O13" s="23">
        <f>+[7]資源化量内訳!Y13</f>
        <v>298</v>
      </c>
      <c r="P13" s="23">
        <f t="shared" si="4"/>
        <v>23046</v>
      </c>
      <c r="Q13" s="23">
        <v>20015</v>
      </c>
      <c r="R13" s="23">
        <f t="shared" si="5"/>
        <v>3031</v>
      </c>
      <c r="S13" s="23">
        <v>3031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f t="shared" si="6"/>
        <v>2444</v>
      </c>
      <c r="AA13" s="23">
        <v>0</v>
      </c>
      <c r="AB13" s="23">
        <v>2444</v>
      </c>
      <c r="AC13" s="23">
        <f t="shared" si="7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1">
        <f t="shared" si="8"/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</row>
    <row r="14" spans="1:45" s="4" customFormat="1" ht="13.5" customHeight="1" x14ac:dyDescent="0.2">
      <c r="A14" s="21" t="s">
        <v>26</v>
      </c>
      <c r="B14" s="22" t="s">
        <v>39</v>
      </c>
      <c r="C14" s="21" t="s">
        <v>40</v>
      </c>
      <c r="D14" s="23">
        <f t="shared" si="0"/>
        <v>6269</v>
      </c>
      <c r="E14" s="23">
        <f t="shared" si="1"/>
        <v>5224</v>
      </c>
      <c r="F14" s="23">
        <f t="shared" si="2"/>
        <v>1045</v>
      </c>
      <c r="G14" s="23">
        <v>856</v>
      </c>
      <c r="H14" s="23">
        <v>0</v>
      </c>
      <c r="I14" s="23">
        <v>0</v>
      </c>
      <c r="J14" s="23">
        <v>0</v>
      </c>
      <c r="K14" s="23">
        <v>0</v>
      </c>
      <c r="L14" s="23">
        <v>189</v>
      </c>
      <c r="M14" s="23">
        <v>0</v>
      </c>
      <c r="N14" s="23">
        <f t="shared" si="3"/>
        <v>0</v>
      </c>
      <c r="O14" s="23">
        <f>+[7]資源化量内訳!Y14</f>
        <v>0</v>
      </c>
      <c r="P14" s="23">
        <f t="shared" si="4"/>
        <v>5801</v>
      </c>
      <c r="Q14" s="23">
        <v>5224</v>
      </c>
      <c r="R14" s="23">
        <f t="shared" si="5"/>
        <v>577</v>
      </c>
      <c r="S14" s="23">
        <v>572</v>
      </c>
      <c r="T14" s="23">
        <v>0</v>
      </c>
      <c r="U14" s="23">
        <v>0</v>
      </c>
      <c r="V14" s="23">
        <v>0</v>
      </c>
      <c r="W14" s="23">
        <v>0</v>
      </c>
      <c r="X14" s="23">
        <v>5</v>
      </c>
      <c r="Y14" s="23">
        <v>0</v>
      </c>
      <c r="Z14" s="23">
        <f t="shared" si="6"/>
        <v>206</v>
      </c>
      <c r="AA14" s="23">
        <v>0</v>
      </c>
      <c r="AB14" s="23">
        <v>206</v>
      </c>
      <c r="AC14" s="23">
        <f t="shared" si="7"/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1">
        <f t="shared" si="8"/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</row>
    <row r="15" spans="1:45" s="4" customFormat="1" ht="13.5" customHeight="1" x14ac:dyDescent="0.2">
      <c r="A15" s="21" t="s">
        <v>26</v>
      </c>
      <c r="B15" s="22" t="s">
        <v>41</v>
      </c>
      <c r="C15" s="21" t="s">
        <v>42</v>
      </c>
      <c r="D15" s="23">
        <f t="shared" si="0"/>
        <v>13887</v>
      </c>
      <c r="E15" s="23">
        <f t="shared" si="1"/>
        <v>10262</v>
      </c>
      <c r="F15" s="23">
        <f t="shared" si="2"/>
        <v>463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463</v>
      </c>
      <c r="M15" s="23">
        <v>0</v>
      </c>
      <c r="N15" s="23">
        <f t="shared" si="3"/>
        <v>2126</v>
      </c>
      <c r="O15" s="23">
        <f>+[7]資源化量内訳!Y15</f>
        <v>1036</v>
      </c>
      <c r="P15" s="23">
        <f t="shared" si="4"/>
        <v>10262</v>
      </c>
      <c r="Q15" s="23">
        <v>10262</v>
      </c>
      <c r="R15" s="23">
        <f t="shared" si="5"/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f t="shared" si="6"/>
        <v>3080</v>
      </c>
      <c r="AA15" s="23">
        <v>2126</v>
      </c>
      <c r="AB15" s="23">
        <v>954</v>
      </c>
      <c r="AC15" s="23">
        <f t="shared" si="7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1">
        <f t="shared" si="8"/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</row>
    <row r="16" spans="1:45" s="4" customFormat="1" ht="13.5" customHeight="1" x14ac:dyDescent="0.2">
      <c r="A16" s="21" t="s">
        <v>26</v>
      </c>
      <c r="B16" s="22" t="s">
        <v>43</v>
      </c>
      <c r="C16" s="21" t="s">
        <v>44</v>
      </c>
      <c r="D16" s="23">
        <f t="shared" si="0"/>
        <v>18818</v>
      </c>
      <c r="E16" s="23">
        <f t="shared" si="1"/>
        <v>15143</v>
      </c>
      <c r="F16" s="23">
        <f t="shared" si="2"/>
        <v>2939</v>
      </c>
      <c r="G16" s="23">
        <v>0</v>
      </c>
      <c r="H16" s="23">
        <v>0</v>
      </c>
      <c r="I16" s="23">
        <v>0</v>
      </c>
      <c r="J16" s="23">
        <v>0</v>
      </c>
      <c r="K16" s="23">
        <v>801</v>
      </c>
      <c r="L16" s="23">
        <v>2138</v>
      </c>
      <c r="M16" s="23">
        <v>0</v>
      </c>
      <c r="N16" s="23">
        <f t="shared" si="3"/>
        <v>0</v>
      </c>
      <c r="O16" s="23">
        <f>+[7]資源化量内訳!Y16</f>
        <v>736</v>
      </c>
      <c r="P16" s="23">
        <f t="shared" si="4"/>
        <v>15143</v>
      </c>
      <c r="Q16" s="23">
        <v>15143</v>
      </c>
      <c r="R16" s="23">
        <f t="shared" si="5"/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f t="shared" si="6"/>
        <v>757</v>
      </c>
      <c r="AA16" s="23">
        <v>0</v>
      </c>
      <c r="AB16" s="23">
        <v>757</v>
      </c>
      <c r="AC16" s="23">
        <f t="shared" si="7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1">
        <f t="shared" si="8"/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</row>
    <row r="17" spans="1:45" s="4" customFormat="1" ht="13.5" customHeight="1" x14ac:dyDescent="0.2">
      <c r="A17" s="21" t="s">
        <v>26</v>
      </c>
      <c r="B17" s="22" t="s">
        <v>45</v>
      </c>
      <c r="C17" s="21" t="s">
        <v>46</v>
      </c>
      <c r="D17" s="23">
        <f t="shared" si="0"/>
        <v>14070</v>
      </c>
      <c r="E17" s="23">
        <f t="shared" si="1"/>
        <v>0</v>
      </c>
      <c r="F17" s="23">
        <f t="shared" si="2"/>
        <v>14070</v>
      </c>
      <c r="G17" s="23">
        <v>0</v>
      </c>
      <c r="H17" s="23">
        <v>0</v>
      </c>
      <c r="I17" s="23">
        <v>0</v>
      </c>
      <c r="J17" s="23">
        <v>0</v>
      </c>
      <c r="K17" s="23">
        <v>12165</v>
      </c>
      <c r="L17" s="23">
        <v>1905</v>
      </c>
      <c r="M17" s="23">
        <v>0</v>
      </c>
      <c r="N17" s="23">
        <f t="shared" si="3"/>
        <v>0</v>
      </c>
      <c r="O17" s="23">
        <f>+[7]資源化量内訳!Y17</f>
        <v>0</v>
      </c>
      <c r="P17" s="23">
        <f t="shared" si="4"/>
        <v>0</v>
      </c>
      <c r="Q17" s="23">
        <v>0</v>
      </c>
      <c r="R17" s="23">
        <f t="shared" si="5"/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f t="shared" si="6"/>
        <v>0</v>
      </c>
      <c r="AA17" s="23">
        <v>0</v>
      </c>
      <c r="AB17" s="23">
        <v>0</v>
      </c>
      <c r="AC17" s="23">
        <f t="shared" si="7"/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1">
        <f t="shared" si="8"/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</row>
    <row r="18" spans="1:45" s="4" customFormat="1" ht="13.5" customHeight="1" x14ac:dyDescent="0.2">
      <c r="A18" s="21" t="s">
        <v>26</v>
      </c>
      <c r="B18" s="22" t="s">
        <v>47</v>
      </c>
      <c r="C18" s="21" t="s">
        <v>48</v>
      </c>
      <c r="D18" s="23">
        <f t="shared" si="0"/>
        <v>14977</v>
      </c>
      <c r="E18" s="23">
        <f t="shared" si="1"/>
        <v>13787</v>
      </c>
      <c r="F18" s="23">
        <f t="shared" si="2"/>
        <v>888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888</v>
      </c>
      <c r="M18" s="23">
        <v>0</v>
      </c>
      <c r="N18" s="23">
        <f t="shared" si="3"/>
        <v>302</v>
      </c>
      <c r="O18" s="23">
        <f>+[7]資源化量内訳!Y18</f>
        <v>0</v>
      </c>
      <c r="P18" s="23">
        <f t="shared" si="4"/>
        <v>13809</v>
      </c>
      <c r="Q18" s="23">
        <v>13787</v>
      </c>
      <c r="R18" s="23">
        <f t="shared" si="5"/>
        <v>22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22</v>
      </c>
      <c r="Y18" s="23">
        <v>0</v>
      </c>
      <c r="Z18" s="23">
        <f t="shared" si="6"/>
        <v>302</v>
      </c>
      <c r="AA18" s="23">
        <v>302</v>
      </c>
      <c r="AB18" s="23">
        <v>0</v>
      </c>
      <c r="AC18" s="23">
        <f t="shared" si="7"/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1">
        <f t="shared" si="8"/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</row>
    <row r="19" spans="1:45" s="4" customFormat="1" ht="13.5" customHeight="1" x14ac:dyDescent="0.2">
      <c r="A19" s="21" t="s">
        <v>26</v>
      </c>
      <c r="B19" s="22" t="s">
        <v>49</v>
      </c>
      <c r="C19" s="21" t="s">
        <v>50</v>
      </c>
      <c r="D19" s="23">
        <f t="shared" si="0"/>
        <v>19129</v>
      </c>
      <c r="E19" s="23">
        <f t="shared" si="1"/>
        <v>16113</v>
      </c>
      <c r="F19" s="23">
        <f t="shared" si="2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3"/>
        <v>1276</v>
      </c>
      <c r="O19" s="23">
        <f>+[7]資源化量内訳!Y19</f>
        <v>1740</v>
      </c>
      <c r="P19" s="23">
        <f t="shared" si="4"/>
        <v>16113</v>
      </c>
      <c r="Q19" s="23">
        <v>16113</v>
      </c>
      <c r="R19" s="23">
        <f t="shared" si="5"/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f t="shared" si="6"/>
        <v>3298</v>
      </c>
      <c r="AA19" s="23">
        <v>1276</v>
      </c>
      <c r="AB19" s="23">
        <v>2022</v>
      </c>
      <c r="AC19" s="23">
        <f t="shared" si="7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1">
        <f t="shared" si="8"/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</row>
    <row r="20" spans="1:45" s="4" customFormat="1" ht="13.5" customHeight="1" x14ac:dyDescent="0.2">
      <c r="A20" s="21" t="s">
        <v>26</v>
      </c>
      <c r="B20" s="22" t="s">
        <v>51</v>
      </c>
      <c r="C20" s="21" t="s">
        <v>52</v>
      </c>
      <c r="D20" s="23">
        <f t="shared" si="0"/>
        <v>47464</v>
      </c>
      <c r="E20" s="23">
        <f t="shared" si="1"/>
        <v>37137</v>
      </c>
      <c r="F20" s="23">
        <f t="shared" si="2"/>
        <v>8898</v>
      </c>
      <c r="G20" s="23">
        <v>4381</v>
      </c>
      <c r="H20" s="23">
        <v>0</v>
      </c>
      <c r="I20" s="23">
        <v>0</v>
      </c>
      <c r="J20" s="23">
        <v>0</v>
      </c>
      <c r="K20" s="23">
        <v>3328</v>
      </c>
      <c r="L20" s="23">
        <v>1189</v>
      </c>
      <c r="M20" s="23">
        <v>0</v>
      </c>
      <c r="N20" s="23">
        <f t="shared" si="3"/>
        <v>147</v>
      </c>
      <c r="O20" s="23">
        <f>+[7]資源化量内訳!Y20</f>
        <v>1282</v>
      </c>
      <c r="P20" s="23">
        <f t="shared" si="4"/>
        <v>40132</v>
      </c>
      <c r="Q20" s="23">
        <v>37137</v>
      </c>
      <c r="R20" s="23">
        <f t="shared" si="5"/>
        <v>2995</v>
      </c>
      <c r="S20" s="23">
        <v>2995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f t="shared" si="6"/>
        <v>452</v>
      </c>
      <c r="AA20" s="23">
        <v>147</v>
      </c>
      <c r="AB20" s="23">
        <v>305</v>
      </c>
      <c r="AC20" s="23">
        <f t="shared" si="7"/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1">
        <f t="shared" si="8"/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</row>
    <row r="21" spans="1:45" s="4" customFormat="1" ht="13.5" customHeight="1" x14ac:dyDescent="0.2">
      <c r="A21" s="21" t="s">
        <v>26</v>
      </c>
      <c r="B21" s="22" t="s">
        <v>53</v>
      </c>
      <c r="C21" s="21" t="s">
        <v>54</v>
      </c>
      <c r="D21" s="23">
        <f t="shared" si="0"/>
        <v>26071</v>
      </c>
      <c r="E21" s="23">
        <f t="shared" si="1"/>
        <v>23489</v>
      </c>
      <c r="F21" s="23">
        <f t="shared" si="2"/>
        <v>1870</v>
      </c>
      <c r="G21" s="23">
        <v>0</v>
      </c>
      <c r="H21" s="23">
        <v>36</v>
      </c>
      <c r="I21" s="23">
        <v>0</v>
      </c>
      <c r="J21" s="23">
        <v>0</v>
      </c>
      <c r="K21" s="23">
        <v>0</v>
      </c>
      <c r="L21" s="23">
        <v>1834</v>
      </c>
      <c r="M21" s="23">
        <v>0</v>
      </c>
      <c r="N21" s="23">
        <f t="shared" si="3"/>
        <v>336</v>
      </c>
      <c r="O21" s="23">
        <f>+[7]資源化量内訳!Y21</f>
        <v>376</v>
      </c>
      <c r="P21" s="23">
        <f t="shared" si="4"/>
        <v>23520</v>
      </c>
      <c r="Q21" s="23">
        <v>23489</v>
      </c>
      <c r="R21" s="23">
        <f t="shared" si="5"/>
        <v>31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31</v>
      </c>
      <c r="Y21" s="23">
        <v>0</v>
      </c>
      <c r="Z21" s="23">
        <f t="shared" si="6"/>
        <v>336</v>
      </c>
      <c r="AA21" s="23">
        <v>336</v>
      </c>
      <c r="AB21" s="23">
        <v>0</v>
      </c>
      <c r="AC21" s="23">
        <f t="shared" si="7"/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1">
        <f t="shared" si="8"/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</row>
    <row r="22" spans="1:45" s="4" customFormat="1" ht="13.5" customHeight="1" x14ac:dyDescent="0.2">
      <c r="A22" s="21" t="s">
        <v>26</v>
      </c>
      <c r="B22" s="22" t="s">
        <v>55</v>
      </c>
      <c r="C22" s="21" t="s">
        <v>56</v>
      </c>
      <c r="D22" s="23">
        <f t="shared" si="0"/>
        <v>6438</v>
      </c>
      <c r="E22" s="23">
        <f t="shared" si="1"/>
        <v>5448</v>
      </c>
      <c r="F22" s="23">
        <f t="shared" si="2"/>
        <v>633</v>
      </c>
      <c r="G22" s="23">
        <v>633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3"/>
        <v>0</v>
      </c>
      <c r="O22" s="23">
        <f>+[7]資源化量内訳!Y22</f>
        <v>357</v>
      </c>
      <c r="P22" s="23">
        <f t="shared" si="4"/>
        <v>5849</v>
      </c>
      <c r="Q22" s="23">
        <v>5448</v>
      </c>
      <c r="R22" s="23">
        <f t="shared" si="5"/>
        <v>401</v>
      </c>
      <c r="S22" s="23">
        <v>401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f t="shared" si="6"/>
        <v>742</v>
      </c>
      <c r="AA22" s="23">
        <v>0</v>
      </c>
      <c r="AB22" s="23">
        <v>647</v>
      </c>
      <c r="AC22" s="23">
        <f t="shared" si="7"/>
        <v>95</v>
      </c>
      <c r="AD22" s="23">
        <v>95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1">
        <f t="shared" si="8"/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</row>
    <row r="23" spans="1:45" s="4" customFormat="1" ht="13.5" customHeight="1" x14ac:dyDescent="0.2">
      <c r="A23" s="21" t="s">
        <v>26</v>
      </c>
      <c r="B23" s="22" t="s">
        <v>57</v>
      </c>
      <c r="C23" s="21" t="s">
        <v>58</v>
      </c>
      <c r="D23" s="23">
        <f t="shared" si="0"/>
        <v>14180</v>
      </c>
      <c r="E23" s="23">
        <f t="shared" si="1"/>
        <v>12504</v>
      </c>
      <c r="F23" s="23">
        <f t="shared" si="2"/>
        <v>993</v>
      </c>
      <c r="G23" s="23">
        <v>640</v>
      </c>
      <c r="H23" s="23">
        <v>0</v>
      </c>
      <c r="I23" s="23">
        <v>0</v>
      </c>
      <c r="J23" s="23">
        <v>0</v>
      </c>
      <c r="K23" s="23">
        <v>0</v>
      </c>
      <c r="L23" s="23">
        <v>353</v>
      </c>
      <c r="M23" s="23">
        <v>0</v>
      </c>
      <c r="N23" s="23">
        <f t="shared" si="3"/>
        <v>0</v>
      </c>
      <c r="O23" s="23">
        <f>+[7]資源化量内訳!Y23</f>
        <v>683</v>
      </c>
      <c r="P23" s="23">
        <f t="shared" si="4"/>
        <v>12504</v>
      </c>
      <c r="Q23" s="23">
        <v>12504</v>
      </c>
      <c r="R23" s="23">
        <f t="shared" si="5"/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f t="shared" si="6"/>
        <v>479</v>
      </c>
      <c r="AA23" s="23">
        <v>0</v>
      </c>
      <c r="AB23" s="23">
        <v>412</v>
      </c>
      <c r="AC23" s="23">
        <f t="shared" si="7"/>
        <v>67</v>
      </c>
      <c r="AD23" s="23">
        <v>67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1">
        <f t="shared" si="8"/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</row>
    <row r="24" spans="1:45" s="4" customFormat="1" ht="13.5" customHeight="1" x14ac:dyDescent="0.2">
      <c r="A24" s="21" t="s">
        <v>26</v>
      </c>
      <c r="B24" s="22" t="s">
        <v>59</v>
      </c>
      <c r="C24" s="21" t="s">
        <v>60</v>
      </c>
      <c r="D24" s="23">
        <f t="shared" si="0"/>
        <v>6740</v>
      </c>
      <c r="E24" s="23">
        <f t="shared" si="1"/>
        <v>5451</v>
      </c>
      <c r="F24" s="23">
        <f t="shared" si="2"/>
        <v>1159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1159</v>
      </c>
      <c r="M24" s="23">
        <v>0</v>
      </c>
      <c r="N24" s="23">
        <f t="shared" si="3"/>
        <v>130</v>
      </c>
      <c r="O24" s="23">
        <f>+[7]資源化量内訳!Y24</f>
        <v>0</v>
      </c>
      <c r="P24" s="23">
        <f t="shared" si="4"/>
        <v>5451</v>
      </c>
      <c r="Q24" s="23">
        <v>5451</v>
      </c>
      <c r="R24" s="23">
        <f t="shared" si="5"/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f t="shared" si="6"/>
        <v>819</v>
      </c>
      <c r="AA24" s="23">
        <v>130</v>
      </c>
      <c r="AB24" s="23">
        <v>689</v>
      </c>
      <c r="AC24" s="23">
        <f t="shared" si="7"/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1">
        <f t="shared" si="8"/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</row>
    <row r="25" spans="1:45" s="4" customFormat="1" ht="13.5" customHeight="1" x14ac:dyDescent="0.2">
      <c r="A25" s="21" t="s">
        <v>26</v>
      </c>
      <c r="B25" s="22" t="s">
        <v>61</v>
      </c>
      <c r="C25" s="21" t="s">
        <v>62</v>
      </c>
      <c r="D25" s="23">
        <f t="shared" si="0"/>
        <v>9961</v>
      </c>
      <c r="E25" s="23">
        <f t="shared" si="1"/>
        <v>8445</v>
      </c>
      <c r="F25" s="23">
        <f t="shared" si="2"/>
        <v>851</v>
      </c>
      <c r="G25" s="23">
        <v>272</v>
      </c>
      <c r="H25" s="23">
        <v>0</v>
      </c>
      <c r="I25" s="23">
        <v>0</v>
      </c>
      <c r="J25" s="23">
        <v>0</v>
      </c>
      <c r="K25" s="23">
        <v>103</v>
      </c>
      <c r="L25" s="23">
        <v>476</v>
      </c>
      <c r="M25" s="23">
        <v>0</v>
      </c>
      <c r="N25" s="23">
        <f t="shared" si="3"/>
        <v>0</v>
      </c>
      <c r="O25" s="23">
        <f>+[7]資源化量内訳!Y25</f>
        <v>665</v>
      </c>
      <c r="P25" s="23">
        <f t="shared" si="4"/>
        <v>8445</v>
      </c>
      <c r="Q25" s="23">
        <v>8445</v>
      </c>
      <c r="R25" s="23">
        <f t="shared" si="5"/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f t="shared" si="6"/>
        <v>475</v>
      </c>
      <c r="AA25" s="23">
        <v>0</v>
      </c>
      <c r="AB25" s="23">
        <v>475</v>
      </c>
      <c r="AC25" s="23">
        <f t="shared" si="7"/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1">
        <f t="shared" si="8"/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</row>
    <row r="26" spans="1:45" s="4" customFormat="1" ht="13.5" customHeight="1" x14ac:dyDescent="0.2">
      <c r="A26" s="21" t="s">
        <v>26</v>
      </c>
      <c r="B26" s="22" t="s">
        <v>63</v>
      </c>
      <c r="C26" s="21" t="s">
        <v>64</v>
      </c>
      <c r="D26" s="23">
        <f t="shared" si="0"/>
        <v>13373</v>
      </c>
      <c r="E26" s="23">
        <f t="shared" si="1"/>
        <v>10580</v>
      </c>
      <c r="F26" s="23">
        <f t="shared" si="2"/>
        <v>2142</v>
      </c>
      <c r="G26" s="23">
        <v>0</v>
      </c>
      <c r="H26" s="23">
        <v>43</v>
      </c>
      <c r="I26" s="23">
        <v>0</v>
      </c>
      <c r="J26" s="23">
        <v>0</v>
      </c>
      <c r="K26" s="23">
        <v>0</v>
      </c>
      <c r="L26" s="23">
        <v>2099</v>
      </c>
      <c r="M26" s="23">
        <v>0</v>
      </c>
      <c r="N26" s="23">
        <f t="shared" si="3"/>
        <v>651</v>
      </c>
      <c r="O26" s="23">
        <f>+[7]資源化量内訳!Y26</f>
        <v>0</v>
      </c>
      <c r="P26" s="23">
        <f t="shared" si="4"/>
        <v>10838</v>
      </c>
      <c r="Q26" s="23">
        <v>10580</v>
      </c>
      <c r="R26" s="23">
        <f t="shared" si="5"/>
        <v>258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258</v>
      </c>
      <c r="Y26" s="23">
        <v>0</v>
      </c>
      <c r="Z26" s="23">
        <f t="shared" si="6"/>
        <v>1373</v>
      </c>
      <c r="AA26" s="23">
        <v>651</v>
      </c>
      <c r="AB26" s="23">
        <v>715</v>
      </c>
      <c r="AC26" s="23">
        <f t="shared" si="7"/>
        <v>7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7</v>
      </c>
      <c r="AJ26" s="23">
        <v>0</v>
      </c>
      <c r="AK26" s="21">
        <f t="shared" si="8"/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</row>
    <row r="27" spans="1:45" s="4" customFormat="1" ht="13.5" customHeight="1" x14ac:dyDescent="0.2">
      <c r="A27" s="21" t="s">
        <v>26</v>
      </c>
      <c r="B27" s="22" t="s">
        <v>65</v>
      </c>
      <c r="C27" s="21" t="s">
        <v>66</v>
      </c>
      <c r="D27" s="23">
        <f t="shared" si="0"/>
        <v>8476</v>
      </c>
      <c r="E27" s="23">
        <f t="shared" si="1"/>
        <v>7402</v>
      </c>
      <c r="F27" s="23">
        <f t="shared" si="2"/>
        <v>808</v>
      </c>
      <c r="G27" s="23">
        <v>246</v>
      </c>
      <c r="H27" s="23">
        <v>0</v>
      </c>
      <c r="I27" s="23">
        <v>0</v>
      </c>
      <c r="J27" s="23">
        <v>0</v>
      </c>
      <c r="K27" s="23">
        <v>0</v>
      </c>
      <c r="L27" s="23">
        <v>358</v>
      </c>
      <c r="M27" s="23">
        <v>204</v>
      </c>
      <c r="N27" s="23">
        <f t="shared" si="3"/>
        <v>0</v>
      </c>
      <c r="O27" s="23">
        <f>+[7]資源化量内訳!Y27</f>
        <v>266</v>
      </c>
      <c r="P27" s="23">
        <f t="shared" si="4"/>
        <v>7683</v>
      </c>
      <c r="Q27" s="23">
        <v>7402</v>
      </c>
      <c r="R27" s="23">
        <f t="shared" si="5"/>
        <v>281</v>
      </c>
      <c r="S27" s="23">
        <v>246</v>
      </c>
      <c r="T27" s="23">
        <v>0</v>
      </c>
      <c r="U27" s="23">
        <v>0</v>
      </c>
      <c r="V27" s="23">
        <v>0</v>
      </c>
      <c r="W27" s="23">
        <v>0</v>
      </c>
      <c r="X27" s="23">
        <v>35</v>
      </c>
      <c r="Y27" s="23">
        <v>0</v>
      </c>
      <c r="Z27" s="23">
        <f t="shared" si="6"/>
        <v>1303</v>
      </c>
      <c r="AA27" s="23">
        <v>0</v>
      </c>
      <c r="AB27" s="23">
        <v>1099</v>
      </c>
      <c r="AC27" s="23">
        <f t="shared" si="7"/>
        <v>204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204</v>
      </c>
      <c r="AK27" s="21">
        <f t="shared" si="8"/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</row>
    <row r="28" spans="1:45" s="4" customFormat="1" ht="13.5" customHeight="1" x14ac:dyDescent="0.2">
      <c r="A28" s="21" t="s">
        <v>26</v>
      </c>
      <c r="B28" s="22" t="s">
        <v>67</v>
      </c>
      <c r="C28" s="21" t="s">
        <v>68</v>
      </c>
      <c r="D28" s="23">
        <f t="shared" si="0"/>
        <v>8765</v>
      </c>
      <c r="E28" s="23">
        <f t="shared" si="1"/>
        <v>6597</v>
      </c>
      <c r="F28" s="23">
        <f t="shared" si="2"/>
        <v>1495</v>
      </c>
      <c r="G28" s="23">
        <v>750</v>
      </c>
      <c r="H28" s="23">
        <v>0</v>
      </c>
      <c r="I28" s="23">
        <v>0</v>
      </c>
      <c r="J28" s="23">
        <v>0</v>
      </c>
      <c r="K28" s="23">
        <v>0</v>
      </c>
      <c r="L28" s="23">
        <v>745</v>
      </c>
      <c r="M28" s="23">
        <v>0</v>
      </c>
      <c r="N28" s="23">
        <f t="shared" si="3"/>
        <v>673</v>
      </c>
      <c r="O28" s="23">
        <f>+[7]資源化量内訳!Y28</f>
        <v>0</v>
      </c>
      <c r="P28" s="23">
        <f t="shared" si="4"/>
        <v>7141</v>
      </c>
      <c r="Q28" s="23">
        <v>6597</v>
      </c>
      <c r="R28" s="23">
        <f t="shared" si="5"/>
        <v>544</v>
      </c>
      <c r="S28" s="23">
        <v>544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f t="shared" si="6"/>
        <v>1185</v>
      </c>
      <c r="AA28" s="23">
        <v>673</v>
      </c>
      <c r="AB28" s="23">
        <v>503</v>
      </c>
      <c r="AC28" s="23">
        <f t="shared" si="7"/>
        <v>9</v>
      </c>
      <c r="AD28" s="23">
        <v>9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1">
        <f t="shared" si="8"/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</row>
    <row r="29" spans="1:45" s="4" customFormat="1" ht="13.5" customHeight="1" x14ac:dyDescent="0.2">
      <c r="A29" s="21" t="s">
        <v>26</v>
      </c>
      <c r="B29" s="22" t="s">
        <v>69</v>
      </c>
      <c r="C29" s="21" t="s">
        <v>70</v>
      </c>
      <c r="D29" s="23">
        <f t="shared" si="0"/>
        <v>9746</v>
      </c>
      <c r="E29" s="23">
        <f t="shared" si="1"/>
        <v>8694</v>
      </c>
      <c r="F29" s="23">
        <f t="shared" si="2"/>
        <v>1052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954</v>
      </c>
      <c r="M29" s="23">
        <v>98</v>
      </c>
      <c r="N29" s="23">
        <f t="shared" si="3"/>
        <v>0</v>
      </c>
      <c r="O29" s="23">
        <f>+[7]資源化量内訳!Y29</f>
        <v>0</v>
      </c>
      <c r="P29" s="23">
        <f t="shared" si="4"/>
        <v>8694</v>
      </c>
      <c r="Q29" s="23">
        <v>8694</v>
      </c>
      <c r="R29" s="23">
        <f t="shared" si="5"/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f t="shared" si="6"/>
        <v>309</v>
      </c>
      <c r="AA29" s="23">
        <v>0</v>
      </c>
      <c r="AB29" s="23">
        <v>211</v>
      </c>
      <c r="AC29" s="23">
        <f t="shared" si="7"/>
        <v>98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98</v>
      </c>
      <c r="AK29" s="21">
        <f t="shared" si="8"/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</row>
    <row r="30" spans="1:45" s="4" customFormat="1" ht="13.5" customHeight="1" x14ac:dyDescent="0.2">
      <c r="A30" s="21" t="s">
        <v>26</v>
      </c>
      <c r="B30" s="22" t="s">
        <v>71</v>
      </c>
      <c r="C30" s="21" t="s">
        <v>72</v>
      </c>
      <c r="D30" s="23">
        <f t="shared" si="0"/>
        <v>7476</v>
      </c>
      <c r="E30" s="23">
        <f t="shared" si="1"/>
        <v>6772</v>
      </c>
      <c r="F30" s="23">
        <f t="shared" si="2"/>
        <v>704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573</v>
      </c>
      <c r="M30" s="23">
        <v>131</v>
      </c>
      <c r="N30" s="23">
        <f t="shared" si="3"/>
        <v>0</v>
      </c>
      <c r="O30" s="23">
        <f>+[7]資源化量内訳!Y30</f>
        <v>0</v>
      </c>
      <c r="P30" s="23">
        <f t="shared" si="4"/>
        <v>6772</v>
      </c>
      <c r="Q30" s="23">
        <v>6772</v>
      </c>
      <c r="R30" s="23">
        <f t="shared" si="5"/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f t="shared" si="6"/>
        <v>293</v>
      </c>
      <c r="AA30" s="23">
        <v>0</v>
      </c>
      <c r="AB30" s="23">
        <v>162</v>
      </c>
      <c r="AC30" s="23">
        <f t="shared" si="7"/>
        <v>131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131</v>
      </c>
      <c r="AK30" s="21">
        <f t="shared" si="8"/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</row>
    <row r="31" spans="1:45" s="4" customFormat="1" ht="13.5" customHeight="1" x14ac:dyDescent="0.2">
      <c r="A31" s="21" t="s">
        <v>26</v>
      </c>
      <c r="B31" s="22" t="s">
        <v>73</v>
      </c>
      <c r="C31" s="21" t="s">
        <v>74</v>
      </c>
      <c r="D31" s="23">
        <f t="shared" si="0"/>
        <v>8504</v>
      </c>
      <c r="E31" s="23">
        <f t="shared" si="1"/>
        <v>6401</v>
      </c>
      <c r="F31" s="23">
        <f t="shared" si="2"/>
        <v>1038</v>
      </c>
      <c r="G31" s="23">
        <v>983</v>
      </c>
      <c r="H31" s="23">
        <v>0</v>
      </c>
      <c r="I31" s="23">
        <v>0</v>
      </c>
      <c r="J31" s="23">
        <v>0</v>
      </c>
      <c r="K31" s="23">
        <v>0</v>
      </c>
      <c r="L31" s="23">
        <v>55</v>
      </c>
      <c r="M31" s="23">
        <v>0</v>
      </c>
      <c r="N31" s="23">
        <f t="shared" si="3"/>
        <v>760</v>
      </c>
      <c r="O31" s="23">
        <f>+[7]資源化量内訳!Y31</f>
        <v>305</v>
      </c>
      <c r="P31" s="23">
        <f t="shared" si="4"/>
        <v>7069</v>
      </c>
      <c r="Q31" s="23">
        <v>6401</v>
      </c>
      <c r="R31" s="23">
        <f t="shared" si="5"/>
        <v>668</v>
      </c>
      <c r="S31" s="23">
        <v>668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f t="shared" si="6"/>
        <v>1322</v>
      </c>
      <c r="AA31" s="23">
        <v>760</v>
      </c>
      <c r="AB31" s="23">
        <v>550</v>
      </c>
      <c r="AC31" s="23">
        <f t="shared" si="7"/>
        <v>12</v>
      </c>
      <c r="AD31" s="23">
        <v>12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1">
        <f t="shared" si="8"/>
        <v>0</v>
      </c>
      <c r="AL31" s="21">
        <v>0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</row>
    <row r="32" spans="1:45" s="4" customFormat="1" ht="13.5" customHeight="1" x14ac:dyDescent="0.2">
      <c r="A32" s="21" t="s">
        <v>26</v>
      </c>
      <c r="B32" s="22" t="s">
        <v>75</v>
      </c>
      <c r="C32" s="21" t="s">
        <v>76</v>
      </c>
      <c r="D32" s="23">
        <f t="shared" si="0"/>
        <v>9130</v>
      </c>
      <c r="E32" s="23">
        <f t="shared" si="1"/>
        <v>7566</v>
      </c>
      <c r="F32" s="23">
        <f t="shared" si="2"/>
        <v>1276</v>
      </c>
      <c r="G32" s="23">
        <v>763</v>
      </c>
      <c r="H32" s="23">
        <v>28</v>
      </c>
      <c r="I32" s="23">
        <v>0</v>
      </c>
      <c r="J32" s="23">
        <v>0</v>
      </c>
      <c r="K32" s="23">
        <v>0</v>
      </c>
      <c r="L32" s="23">
        <v>468</v>
      </c>
      <c r="M32" s="23">
        <v>17</v>
      </c>
      <c r="N32" s="23">
        <f t="shared" si="3"/>
        <v>49</v>
      </c>
      <c r="O32" s="23">
        <f>+[7]資源化量内訳!Y32</f>
        <v>239</v>
      </c>
      <c r="P32" s="23">
        <f t="shared" si="4"/>
        <v>7566</v>
      </c>
      <c r="Q32" s="23">
        <v>7566</v>
      </c>
      <c r="R32" s="23">
        <f t="shared" si="5"/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f t="shared" si="6"/>
        <v>834</v>
      </c>
      <c r="AA32" s="23">
        <v>49</v>
      </c>
      <c r="AB32" s="23">
        <v>768</v>
      </c>
      <c r="AC32" s="23">
        <f t="shared" si="7"/>
        <v>17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17</v>
      </c>
      <c r="AK32" s="21">
        <f t="shared" si="8"/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</row>
    <row r="33" spans="1:45" s="4" customFormat="1" ht="13.5" customHeight="1" x14ac:dyDescent="0.2">
      <c r="A33" s="21" t="s">
        <v>26</v>
      </c>
      <c r="B33" s="22" t="s">
        <v>77</v>
      </c>
      <c r="C33" s="21" t="s">
        <v>78</v>
      </c>
      <c r="D33" s="23">
        <f t="shared" si="0"/>
        <v>1874</v>
      </c>
      <c r="E33" s="23">
        <f t="shared" si="1"/>
        <v>1380</v>
      </c>
      <c r="F33" s="23">
        <f t="shared" si="2"/>
        <v>268</v>
      </c>
      <c r="G33" s="23">
        <v>268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3"/>
        <v>0</v>
      </c>
      <c r="O33" s="23">
        <f>+[7]資源化量内訳!Y33</f>
        <v>226</v>
      </c>
      <c r="P33" s="23">
        <f t="shared" si="4"/>
        <v>1574</v>
      </c>
      <c r="Q33" s="23">
        <v>1380</v>
      </c>
      <c r="R33" s="23">
        <f t="shared" si="5"/>
        <v>194</v>
      </c>
      <c r="S33" s="23">
        <v>194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f t="shared" si="6"/>
        <v>111</v>
      </c>
      <c r="AA33" s="23">
        <v>0</v>
      </c>
      <c r="AB33" s="23">
        <v>107</v>
      </c>
      <c r="AC33" s="23">
        <f t="shared" si="7"/>
        <v>4</v>
      </c>
      <c r="AD33" s="23">
        <v>4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1">
        <f t="shared" si="8"/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</row>
    <row r="34" spans="1:45" s="4" customFormat="1" ht="13.5" customHeight="1" x14ac:dyDescent="0.2">
      <c r="A34" s="21" t="s">
        <v>26</v>
      </c>
      <c r="B34" s="22" t="s">
        <v>79</v>
      </c>
      <c r="C34" s="21" t="s">
        <v>80</v>
      </c>
      <c r="D34" s="23">
        <f t="shared" si="0"/>
        <v>5508</v>
      </c>
      <c r="E34" s="23">
        <f t="shared" si="1"/>
        <v>4513</v>
      </c>
      <c r="F34" s="23">
        <f t="shared" si="2"/>
        <v>693</v>
      </c>
      <c r="G34" s="23">
        <v>439</v>
      </c>
      <c r="H34" s="23">
        <v>0</v>
      </c>
      <c r="I34" s="23">
        <v>0</v>
      </c>
      <c r="J34" s="23">
        <v>0</v>
      </c>
      <c r="K34" s="23">
        <v>0</v>
      </c>
      <c r="L34" s="23">
        <v>254</v>
      </c>
      <c r="M34" s="23">
        <v>0</v>
      </c>
      <c r="N34" s="23">
        <f t="shared" si="3"/>
        <v>302</v>
      </c>
      <c r="O34" s="23">
        <f>+[7]資源化量内訳!Y34</f>
        <v>0</v>
      </c>
      <c r="P34" s="23">
        <f t="shared" si="4"/>
        <v>4831</v>
      </c>
      <c r="Q34" s="23">
        <v>4513</v>
      </c>
      <c r="R34" s="23">
        <f t="shared" si="5"/>
        <v>318</v>
      </c>
      <c r="S34" s="23">
        <v>318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f t="shared" si="6"/>
        <v>456</v>
      </c>
      <c r="AA34" s="23">
        <v>302</v>
      </c>
      <c r="AB34" s="23">
        <v>149</v>
      </c>
      <c r="AC34" s="23">
        <f t="shared" si="7"/>
        <v>5</v>
      </c>
      <c r="AD34" s="23">
        <v>5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1">
        <f t="shared" si="8"/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</row>
    <row r="35" spans="1:45" s="4" customFormat="1" ht="13.5" customHeight="1" x14ac:dyDescent="0.2">
      <c r="A35" s="21" t="s">
        <v>26</v>
      </c>
      <c r="B35" s="22" t="s">
        <v>81</v>
      </c>
      <c r="C35" s="21" t="s">
        <v>82</v>
      </c>
      <c r="D35" s="23">
        <f t="shared" si="0"/>
        <v>2854</v>
      </c>
      <c r="E35" s="23">
        <f t="shared" si="1"/>
        <v>2057</v>
      </c>
      <c r="F35" s="23">
        <f t="shared" si="2"/>
        <v>325</v>
      </c>
      <c r="G35" s="23">
        <v>254</v>
      </c>
      <c r="H35" s="23">
        <v>42</v>
      </c>
      <c r="I35" s="23">
        <v>0</v>
      </c>
      <c r="J35" s="23">
        <v>0</v>
      </c>
      <c r="K35" s="23">
        <v>0</v>
      </c>
      <c r="L35" s="23">
        <v>29</v>
      </c>
      <c r="M35" s="23">
        <v>0</v>
      </c>
      <c r="N35" s="23">
        <f t="shared" si="3"/>
        <v>30</v>
      </c>
      <c r="O35" s="23">
        <f>+[7]資源化量内訳!Y35</f>
        <v>442</v>
      </c>
      <c r="P35" s="23">
        <f t="shared" si="4"/>
        <v>2241</v>
      </c>
      <c r="Q35" s="23">
        <v>2057</v>
      </c>
      <c r="R35" s="23">
        <f t="shared" si="5"/>
        <v>184</v>
      </c>
      <c r="S35" s="23">
        <v>184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f t="shared" si="6"/>
        <v>100</v>
      </c>
      <c r="AA35" s="23">
        <v>30</v>
      </c>
      <c r="AB35" s="23">
        <v>67</v>
      </c>
      <c r="AC35" s="23">
        <f t="shared" si="7"/>
        <v>3</v>
      </c>
      <c r="AD35" s="23">
        <v>3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1">
        <f t="shared" si="8"/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</row>
    <row r="36" spans="1:45" s="4" customFormat="1" ht="13.5" customHeight="1" x14ac:dyDescent="0.2">
      <c r="A36" s="21" t="s">
        <v>26</v>
      </c>
      <c r="B36" s="22" t="s">
        <v>83</v>
      </c>
      <c r="C36" s="21" t="s">
        <v>84</v>
      </c>
      <c r="D36" s="23">
        <f t="shared" si="0"/>
        <v>4863</v>
      </c>
      <c r="E36" s="23">
        <f t="shared" si="1"/>
        <v>3999</v>
      </c>
      <c r="F36" s="23">
        <f t="shared" si="2"/>
        <v>556</v>
      </c>
      <c r="G36" s="23">
        <v>556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3"/>
        <v>199</v>
      </c>
      <c r="O36" s="23">
        <f>+[7]資源化量内訳!Y36</f>
        <v>109</v>
      </c>
      <c r="P36" s="23">
        <f t="shared" si="4"/>
        <v>4402</v>
      </c>
      <c r="Q36" s="23">
        <v>3999</v>
      </c>
      <c r="R36" s="23">
        <f t="shared" si="5"/>
        <v>403</v>
      </c>
      <c r="S36" s="23">
        <v>403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f t="shared" si="6"/>
        <v>337</v>
      </c>
      <c r="AA36" s="23">
        <v>199</v>
      </c>
      <c r="AB36" s="23">
        <v>132</v>
      </c>
      <c r="AC36" s="23">
        <f t="shared" si="7"/>
        <v>6</v>
      </c>
      <c r="AD36" s="23">
        <v>6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1">
        <f t="shared" si="8"/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</row>
    <row r="37" spans="1:45" s="4" customFormat="1" ht="13.5" customHeight="1" x14ac:dyDescent="0.2">
      <c r="A37" s="21" t="s">
        <v>26</v>
      </c>
      <c r="B37" s="22" t="s">
        <v>85</v>
      </c>
      <c r="C37" s="21" t="s">
        <v>86</v>
      </c>
      <c r="D37" s="23">
        <f t="shared" si="0"/>
        <v>5845</v>
      </c>
      <c r="E37" s="23">
        <f t="shared" si="1"/>
        <v>4240</v>
      </c>
      <c r="F37" s="23">
        <f t="shared" si="2"/>
        <v>1604</v>
      </c>
      <c r="G37" s="23">
        <v>79</v>
      </c>
      <c r="H37" s="23">
        <v>0</v>
      </c>
      <c r="I37" s="23">
        <v>0</v>
      </c>
      <c r="J37" s="23">
        <v>0</v>
      </c>
      <c r="K37" s="23">
        <v>321</v>
      </c>
      <c r="L37" s="23">
        <v>775</v>
      </c>
      <c r="M37" s="23">
        <v>429</v>
      </c>
      <c r="N37" s="23">
        <f t="shared" si="3"/>
        <v>1</v>
      </c>
      <c r="O37" s="23">
        <f>+[7]資源化量内訳!Y37</f>
        <v>0</v>
      </c>
      <c r="P37" s="23">
        <f t="shared" si="4"/>
        <v>4240</v>
      </c>
      <c r="Q37" s="23">
        <v>4240</v>
      </c>
      <c r="R37" s="23">
        <f t="shared" si="5"/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f t="shared" si="6"/>
        <v>217</v>
      </c>
      <c r="AA37" s="23">
        <v>1</v>
      </c>
      <c r="AB37" s="23">
        <v>0</v>
      </c>
      <c r="AC37" s="23">
        <f t="shared" si="7"/>
        <v>216</v>
      </c>
      <c r="AD37" s="23">
        <v>79</v>
      </c>
      <c r="AE37" s="23">
        <v>0</v>
      </c>
      <c r="AF37" s="23">
        <v>0</v>
      </c>
      <c r="AG37" s="23">
        <v>0</v>
      </c>
      <c r="AH37" s="23">
        <v>1</v>
      </c>
      <c r="AI37" s="23">
        <v>0</v>
      </c>
      <c r="AJ37" s="23">
        <v>136</v>
      </c>
      <c r="AK37" s="21">
        <f t="shared" si="8"/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</row>
    <row r="38" spans="1:45" s="4" customFormat="1" ht="13.5" customHeight="1" x14ac:dyDescent="0.2">
      <c r="A38" s="21" t="s">
        <v>26</v>
      </c>
      <c r="B38" s="22" t="s">
        <v>87</v>
      </c>
      <c r="C38" s="21" t="s">
        <v>88</v>
      </c>
      <c r="D38" s="23">
        <f t="shared" si="0"/>
        <v>5394</v>
      </c>
      <c r="E38" s="23">
        <f t="shared" si="1"/>
        <v>4350</v>
      </c>
      <c r="F38" s="23">
        <f t="shared" si="2"/>
        <v>704</v>
      </c>
      <c r="G38" s="23">
        <v>704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3"/>
        <v>0</v>
      </c>
      <c r="O38" s="23">
        <f>+[7]資源化量内訳!Y38</f>
        <v>340</v>
      </c>
      <c r="P38" s="23">
        <f t="shared" si="4"/>
        <v>4569</v>
      </c>
      <c r="Q38" s="23">
        <v>4350</v>
      </c>
      <c r="R38" s="23">
        <f t="shared" si="5"/>
        <v>219</v>
      </c>
      <c r="S38" s="23">
        <v>219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f t="shared" si="6"/>
        <v>219</v>
      </c>
      <c r="AA38" s="23">
        <v>0</v>
      </c>
      <c r="AB38" s="23">
        <v>146</v>
      </c>
      <c r="AC38" s="23">
        <f t="shared" si="7"/>
        <v>73</v>
      </c>
      <c r="AD38" s="23">
        <v>73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1">
        <f t="shared" si="8"/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</row>
    <row r="39" spans="1:45" s="4" customFormat="1" ht="13.5" customHeight="1" x14ac:dyDescent="0.2">
      <c r="A39" s="21" t="s">
        <v>26</v>
      </c>
      <c r="B39" s="22" t="s">
        <v>89</v>
      </c>
      <c r="C39" s="21" t="s">
        <v>90</v>
      </c>
      <c r="D39" s="23">
        <f t="shared" si="0"/>
        <v>5872</v>
      </c>
      <c r="E39" s="23">
        <f t="shared" si="1"/>
        <v>4654</v>
      </c>
      <c r="F39" s="23">
        <f t="shared" si="2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3"/>
        <v>112</v>
      </c>
      <c r="O39" s="23">
        <f>+[7]資源化量内訳!Y39</f>
        <v>1106</v>
      </c>
      <c r="P39" s="23">
        <f t="shared" si="4"/>
        <v>4654</v>
      </c>
      <c r="Q39" s="23">
        <v>4654</v>
      </c>
      <c r="R39" s="23">
        <f t="shared" si="5"/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f t="shared" si="6"/>
        <v>266</v>
      </c>
      <c r="AA39" s="23">
        <v>112</v>
      </c>
      <c r="AB39" s="23">
        <v>154</v>
      </c>
      <c r="AC39" s="23">
        <f t="shared" si="7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1">
        <f t="shared" si="8"/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</row>
    <row r="40" spans="1:45" s="4" customFormat="1" ht="13.5" customHeight="1" x14ac:dyDescent="0.2">
      <c r="A40" s="21" t="s">
        <v>26</v>
      </c>
      <c r="B40" s="22" t="s">
        <v>91</v>
      </c>
      <c r="C40" s="21" t="s">
        <v>92</v>
      </c>
      <c r="D40" s="23">
        <f t="shared" si="0"/>
        <v>5529</v>
      </c>
      <c r="E40" s="23">
        <f t="shared" si="1"/>
        <v>4700</v>
      </c>
      <c r="F40" s="23">
        <f t="shared" si="2"/>
        <v>817</v>
      </c>
      <c r="G40" s="23">
        <v>158</v>
      </c>
      <c r="H40" s="23">
        <v>0</v>
      </c>
      <c r="I40" s="23">
        <v>0</v>
      </c>
      <c r="J40" s="23">
        <v>0</v>
      </c>
      <c r="K40" s="23">
        <v>41</v>
      </c>
      <c r="L40" s="23">
        <v>618</v>
      </c>
      <c r="M40" s="23">
        <v>0</v>
      </c>
      <c r="N40" s="23">
        <f t="shared" si="3"/>
        <v>12</v>
      </c>
      <c r="O40" s="23">
        <f>+[7]資源化量内訳!Y40</f>
        <v>0</v>
      </c>
      <c r="P40" s="23">
        <f t="shared" si="4"/>
        <v>4858</v>
      </c>
      <c r="Q40" s="23">
        <v>4700</v>
      </c>
      <c r="R40" s="23">
        <f t="shared" si="5"/>
        <v>158</v>
      </c>
      <c r="S40" s="23">
        <v>158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f t="shared" si="6"/>
        <v>167</v>
      </c>
      <c r="AA40" s="23">
        <v>12</v>
      </c>
      <c r="AB40" s="23">
        <v>155</v>
      </c>
      <c r="AC40" s="23">
        <f t="shared" si="7"/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1">
        <f t="shared" si="8"/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21">
        <v>0</v>
      </c>
    </row>
    <row r="41" spans="1:45" s="4" customFormat="1" ht="13.5" customHeight="1" x14ac:dyDescent="0.2">
      <c r="A41" s="21" t="s">
        <v>26</v>
      </c>
      <c r="B41" s="22" t="s">
        <v>93</v>
      </c>
      <c r="C41" s="21" t="s">
        <v>94</v>
      </c>
      <c r="D41" s="23">
        <f t="shared" si="0"/>
        <v>1973</v>
      </c>
      <c r="E41" s="23">
        <f t="shared" si="1"/>
        <v>1805</v>
      </c>
      <c r="F41" s="23">
        <f t="shared" si="2"/>
        <v>145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145</v>
      </c>
      <c r="M41" s="23">
        <v>0</v>
      </c>
      <c r="N41" s="23">
        <f t="shared" si="3"/>
        <v>22</v>
      </c>
      <c r="O41" s="23">
        <f>+[7]資源化量内訳!Y41</f>
        <v>1</v>
      </c>
      <c r="P41" s="23">
        <f t="shared" si="4"/>
        <v>1810</v>
      </c>
      <c r="Q41" s="23">
        <v>1805</v>
      </c>
      <c r="R41" s="23">
        <f t="shared" si="5"/>
        <v>5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5</v>
      </c>
      <c r="Y41" s="23">
        <v>0</v>
      </c>
      <c r="Z41" s="23">
        <f t="shared" si="6"/>
        <v>31</v>
      </c>
      <c r="AA41" s="23">
        <v>22</v>
      </c>
      <c r="AB41" s="23">
        <v>0</v>
      </c>
      <c r="AC41" s="23">
        <f t="shared" si="7"/>
        <v>9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9</v>
      </c>
      <c r="AJ41" s="23">
        <v>0</v>
      </c>
      <c r="AK41" s="21">
        <f t="shared" si="8"/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</row>
    <row r="42" spans="1:45" s="4" customFormat="1" ht="13.5" customHeight="1" x14ac:dyDescent="0.2">
      <c r="A42" s="21" t="s">
        <v>26</v>
      </c>
      <c r="B42" s="22" t="s">
        <v>95</v>
      </c>
      <c r="C42" s="21" t="s">
        <v>96</v>
      </c>
      <c r="D42" s="23">
        <f t="shared" si="0"/>
        <v>1513</v>
      </c>
      <c r="E42" s="23">
        <f t="shared" si="1"/>
        <v>1387</v>
      </c>
      <c r="F42" s="23">
        <f t="shared" si="2"/>
        <v>109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109</v>
      </c>
      <c r="M42" s="23">
        <v>0</v>
      </c>
      <c r="N42" s="23">
        <f t="shared" si="3"/>
        <v>17</v>
      </c>
      <c r="O42" s="23">
        <f>+[7]資源化量内訳!Y42</f>
        <v>0</v>
      </c>
      <c r="P42" s="23">
        <f t="shared" si="4"/>
        <v>1389</v>
      </c>
      <c r="Q42" s="23">
        <v>1387</v>
      </c>
      <c r="R42" s="23">
        <f t="shared" si="5"/>
        <v>2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2</v>
      </c>
      <c r="Y42" s="23">
        <v>0</v>
      </c>
      <c r="Z42" s="23">
        <f t="shared" si="6"/>
        <v>17</v>
      </c>
      <c r="AA42" s="23">
        <v>17</v>
      </c>
      <c r="AB42" s="23">
        <v>0</v>
      </c>
      <c r="AC42" s="23">
        <f t="shared" si="7"/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1">
        <f t="shared" si="8"/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</row>
    <row r="43" spans="1:45" s="4" customFormat="1" ht="13.5" customHeight="1" x14ac:dyDescent="0.2">
      <c r="A43" s="21" t="s">
        <v>26</v>
      </c>
      <c r="B43" s="22" t="s">
        <v>97</v>
      </c>
      <c r="C43" s="21" t="s">
        <v>98</v>
      </c>
      <c r="D43" s="23">
        <f t="shared" si="0"/>
        <v>2013</v>
      </c>
      <c r="E43" s="23">
        <f t="shared" si="1"/>
        <v>1749</v>
      </c>
      <c r="F43" s="23">
        <f t="shared" si="2"/>
        <v>245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245</v>
      </c>
      <c r="M43" s="23">
        <v>0</v>
      </c>
      <c r="N43" s="23">
        <f t="shared" si="3"/>
        <v>18</v>
      </c>
      <c r="O43" s="23">
        <f>+[7]資源化量内訳!Y43</f>
        <v>1</v>
      </c>
      <c r="P43" s="23">
        <f t="shared" si="4"/>
        <v>1754</v>
      </c>
      <c r="Q43" s="23">
        <v>1749</v>
      </c>
      <c r="R43" s="23">
        <f t="shared" si="5"/>
        <v>5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5</v>
      </c>
      <c r="Y43" s="23">
        <v>0</v>
      </c>
      <c r="Z43" s="23">
        <f t="shared" si="6"/>
        <v>18</v>
      </c>
      <c r="AA43" s="23">
        <v>18</v>
      </c>
      <c r="AB43" s="23">
        <v>0</v>
      </c>
      <c r="AC43" s="23">
        <f t="shared" si="7"/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1">
        <f t="shared" si="8"/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</row>
    <row r="44" spans="1:45" s="4" customFormat="1" ht="13.5" customHeight="1" x14ac:dyDescent="0.2">
      <c r="A44" s="21" t="s">
        <v>26</v>
      </c>
      <c r="B44" s="22" t="s">
        <v>99</v>
      </c>
      <c r="C44" s="21" t="s">
        <v>100</v>
      </c>
      <c r="D44" s="23">
        <f t="shared" si="0"/>
        <v>658</v>
      </c>
      <c r="E44" s="23">
        <f t="shared" si="1"/>
        <v>570</v>
      </c>
      <c r="F44" s="23">
        <f t="shared" si="2"/>
        <v>66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66</v>
      </c>
      <c r="M44" s="23">
        <v>0</v>
      </c>
      <c r="N44" s="23">
        <f t="shared" si="3"/>
        <v>22</v>
      </c>
      <c r="O44" s="23">
        <f>+[7]資源化量内訳!Y44</f>
        <v>0</v>
      </c>
      <c r="P44" s="23">
        <f t="shared" si="4"/>
        <v>573</v>
      </c>
      <c r="Q44" s="23">
        <v>570</v>
      </c>
      <c r="R44" s="23">
        <f t="shared" si="5"/>
        <v>3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3</v>
      </c>
      <c r="Y44" s="23">
        <v>0</v>
      </c>
      <c r="Z44" s="23">
        <f t="shared" si="6"/>
        <v>22</v>
      </c>
      <c r="AA44" s="23">
        <v>22</v>
      </c>
      <c r="AB44" s="23">
        <v>0</v>
      </c>
      <c r="AC44" s="23">
        <f t="shared" si="7"/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1">
        <f t="shared" si="8"/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</row>
    <row r="45" spans="1:45" s="4" customFormat="1" ht="13.5" customHeight="1" x14ac:dyDescent="0.2">
      <c r="A45" s="21" t="s">
        <v>26</v>
      </c>
      <c r="B45" s="22" t="s">
        <v>101</v>
      </c>
      <c r="C45" s="21" t="s">
        <v>102</v>
      </c>
      <c r="D45" s="23">
        <f t="shared" si="0"/>
        <v>2181</v>
      </c>
      <c r="E45" s="23">
        <f t="shared" si="1"/>
        <v>1829</v>
      </c>
      <c r="F45" s="23">
        <f t="shared" si="2"/>
        <v>264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264</v>
      </c>
      <c r="M45" s="23">
        <v>0</v>
      </c>
      <c r="N45" s="23">
        <f t="shared" si="3"/>
        <v>88</v>
      </c>
      <c r="O45" s="23">
        <f>+[7]資源化量内訳!Y45</f>
        <v>0</v>
      </c>
      <c r="P45" s="23">
        <f t="shared" si="4"/>
        <v>1830</v>
      </c>
      <c r="Q45" s="23">
        <v>1829</v>
      </c>
      <c r="R45" s="23">
        <f t="shared" si="5"/>
        <v>1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1</v>
      </c>
      <c r="Y45" s="23">
        <v>0</v>
      </c>
      <c r="Z45" s="23">
        <f t="shared" si="6"/>
        <v>88</v>
      </c>
      <c r="AA45" s="23">
        <v>88</v>
      </c>
      <c r="AB45" s="23">
        <v>0</v>
      </c>
      <c r="AC45" s="23">
        <f t="shared" si="7"/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1">
        <f t="shared" si="8"/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</row>
    <row r="46" spans="1:45" s="4" customFormat="1" ht="13.5" customHeight="1" x14ac:dyDescent="0.2">
      <c r="A46" s="21" t="s">
        <v>26</v>
      </c>
      <c r="B46" s="22" t="s">
        <v>103</v>
      </c>
      <c r="C46" s="21" t="s">
        <v>104</v>
      </c>
      <c r="D46" s="23">
        <f t="shared" si="0"/>
        <v>1614</v>
      </c>
      <c r="E46" s="23">
        <f t="shared" si="1"/>
        <v>1347</v>
      </c>
      <c r="F46" s="23">
        <f t="shared" si="2"/>
        <v>221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88</v>
      </c>
      <c r="M46" s="23">
        <v>133</v>
      </c>
      <c r="N46" s="23">
        <f t="shared" si="3"/>
        <v>23</v>
      </c>
      <c r="O46" s="23">
        <f>+[7]資源化量内訳!Y46</f>
        <v>23</v>
      </c>
      <c r="P46" s="23">
        <f t="shared" si="4"/>
        <v>1347</v>
      </c>
      <c r="Q46" s="23">
        <v>1347</v>
      </c>
      <c r="R46" s="23">
        <f t="shared" si="5"/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f t="shared" si="6"/>
        <v>37</v>
      </c>
      <c r="AA46" s="23">
        <v>23</v>
      </c>
      <c r="AB46" s="23">
        <v>0</v>
      </c>
      <c r="AC46" s="23">
        <f t="shared" si="7"/>
        <v>14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14</v>
      </c>
      <c r="AK46" s="21">
        <f t="shared" si="8"/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</row>
    <row r="47" spans="1:45" s="4" customFormat="1" ht="13.5" customHeight="1" x14ac:dyDescent="0.2">
      <c r="A47" s="21" t="s">
        <v>26</v>
      </c>
      <c r="B47" s="22" t="s">
        <v>105</v>
      </c>
      <c r="C47" s="21" t="s">
        <v>106</v>
      </c>
      <c r="D47" s="23">
        <f t="shared" si="0"/>
        <v>328</v>
      </c>
      <c r="E47" s="23">
        <f t="shared" si="1"/>
        <v>254</v>
      </c>
      <c r="F47" s="23">
        <f t="shared" si="2"/>
        <v>68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68</v>
      </c>
      <c r="M47" s="23">
        <v>0</v>
      </c>
      <c r="N47" s="23">
        <f t="shared" si="3"/>
        <v>6</v>
      </c>
      <c r="O47" s="23">
        <f>+[7]資源化量内訳!Y47</f>
        <v>0</v>
      </c>
      <c r="P47" s="23">
        <f t="shared" si="4"/>
        <v>256</v>
      </c>
      <c r="Q47" s="23">
        <v>254</v>
      </c>
      <c r="R47" s="23">
        <f t="shared" si="5"/>
        <v>2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2</v>
      </c>
      <c r="Y47" s="23">
        <v>0</v>
      </c>
      <c r="Z47" s="23">
        <f t="shared" si="6"/>
        <v>6</v>
      </c>
      <c r="AA47" s="23">
        <v>6</v>
      </c>
      <c r="AB47" s="23">
        <v>0</v>
      </c>
      <c r="AC47" s="23">
        <f t="shared" si="7"/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1">
        <f t="shared" si="8"/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</row>
    <row r="48" spans="1:45" s="4" customFormat="1" ht="13.5" customHeight="1" x14ac:dyDescent="0.2">
      <c r="A48" s="21" t="s">
        <v>26</v>
      </c>
      <c r="B48" s="22" t="s">
        <v>107</v>
      </c>
      <c r="C48" s="21" t="s">
        <v>108</v>
      </c>
      <c r="D48" s="23">
        <f t="shared" si="0"/>
        <v>4239</v>
      </c>
      <c r="E48" s="23">
        <f t="shared" si="1"/>
        <v>3733</v>
      </c>
      <c r="F48" s="23">
        <f t="shared" si="2"/>
        <v>382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382</v>
      </c>
      <c r="M48" s="23">
        <v>0</v>
      </c>
      <c r="N48" s="23">
        <f t="shared" si="3"/>
        <v>61</v>
      </c>
      <c r="O48" s="23">
        <f>+[7]資源化量内訳!Y48</f>
        <v>63</v>
      </c>
      <c r="P48" s="23">
        <f t="shared" si="4"/>
        <v>3733</v>
      </c>
      <c r="Q48" s="23">
        <v>3733</v>
      </c>
      <c r="R48" s="23">
        <f t="shared" si="5"/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f t="shared" si="6"/>
        <v>61</v>
      </c>
      <c r="AA48" s="23">
        <v>61</v>
      </c>
      <c r="AB48" s="23">
        <v>0</v>
      </c>
      <c r="AC48" s="23">
        <f t="shared" si="7"/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1">
        <f t="shared" si="8"/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</row>
    <row r="49" spans="1:45" s="4" customFormat="1" ht="13.5" customHeight="1" x14ac:dyDescent="0.2">
      <c r="A49" s="21" t="s">
        <v>26</v>
      </c>
      <c r="B49" s="22" t="s">
        <v>109</v>
      </c>
      <c r="C49" s="21" t="s">
        <v>110</v>
      </c>
      <c r="D49" s="23">
        <f t="shared" si="0"/>
        <v>514</v>
      </c>
      <c r="E49" s="23">
        <f t="shared" si="1"/>
        <v>330</v>
      </c>
      <c r="F49" s="23">
        <f t="shared" si="2"/>
        <v>133</v>
      </c>
      <c r="G49" s="23">
        <v>0</v>
      </c>
      <c r="H49" s="23">
        <v>0</v>
      </c>
      <c r="I49" s="23">
        <v>0</v>
      </c>
      <c r="J49" s="23">
        <v>0</v>
      </c>
      <c r="K49" s="23">
        <v>33</v>
      </c>
      <c r="L49" s="23">
        <v>100</v>
      </c>
      <c r="M49" s="23">
        <v>0</v>
      </c>
      <c r="N49" s="23">
        <f t="shared" si="3"/>
        <v>5</v>
      </c>
      <c r="O49" s="23">
        <f>+[7]資源化量内訳!Y49</f>
        <v>46</v>
      </c>
      <c r="P49" s="23">
        <f t="shared" si="4"/>
        <v>330</v>
      </c>
      <c r="Q49" s="23">
        <v>330</v>
      </c>
      <c r="R49" s="23">
        <f t="shared" si="5"/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f t="shared" si="6"/>
        <v>10</v>
      </c>
      <c r="AA49" s="23">
        <v>5</v>
      </c>
      <c r="AB49" s="23">
        <v>5</v>
      </c>
      <c r="AC49" s="23">
        <f t="shared" si="7"/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1">
        <f t="shared" si="8"/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</row>
  </sheetData>
  <mergeCells count="47">
    <mergeCell ref="AC4:AC5"/>
    <mergeCell ref="AD4:AD5"/>
    <mergeCell ref="AA3:AA5"/>
    <mergeCell ref="AB3:AB5"/>
    <mergeCell ref="Z3:Z5"/>
    <mergeCell ref="AO3:AO5"/>
    <mergeCell ref="AP3:AP5"/>
    <mergeCell ref="AQ3:AQ5"/>
    <mergeCell ref="AR3:AR5"/>
    <mergeCell ref="AS3:AS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/>
  <headerFooter alignWithMargins="0">
    <oddHeader>&amp;R
&amp;Lごみ処理の状況（令和2年度実績）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0" customWidth="1"/>
    <col min="2" max="2" width="8.77734375" style="58" customWidth="1"/>
    <col min="3" max="3" width="12.6640625" style="40" customWidth="1"/>
    <col min="4" max="36" width="10.6640625" style="59" customWidth="1"/>
    <col min="37" max="16384" width="9" style="40"/>
  </cols>
  <sheetData>
    <row r="1" spans="1:45" ht="16.2" x14ac:dyDescent="0.2">
      <c r="A1" s="38" t="s">
        <v>116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1"/>
    </row>
    <row r="2" spans="1:45" s="46" customFormat="1" ht="25.5" customHeight="1" x14ac:dyDescent="0.2">
      <c r="A2" s="87" t="s">
        <v>1</v>
      </c>
      <c r="B2" s="87" t="s">
        <v>2</v>
      </c>
      <c r="C2" s="89" t="s">
        <v>3</v>
      </c>
      <c r="D2" s="42" t="s">
        <v>4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2" t="s">
        <v>5</v>
      </c>
      <c r="Q2" s="43"/>
      <c r="R2" s="43"/>
      <c r="S2" s="43"/>
      <c r="T2" s="43"/>
      <c r="U2" s="43"/>
      <c r="V2" s="43"/>
      <c r="W2" s="43"/>
      <c r="X2" s="43"/>
      <c r="Y2" s="44"/>
      <c r="Z2" s="42" t="s">
        <v>6</v>
      </c>
      <c r="AA2" s="43"/>
      <c r="AB2" s="43"/>
      <c r="AC2" s="43"/>
      <c r="AD2" s="43"/>
      <c r="AE2" s="43"/>
      <c r="AF2" s="43"/>
      <c r="AG2" s="43"/>
      <c r="AH2" s="43"/>
      <c r="AI2" s="43"/>
      <c r="AJ2" s="44"/>
      <c r="AK2" s="45" t="s">
        <v>7</v>
      </c>
      <c r="AL2" s="43"/>
      <c r="AM2" s="43"/>
      <c r="AN2" s="43"/>
      <c r="AO2" s="43"/>
      <c r="AP2" s="43"/>
      <c r="AQ2" s="43"/>
      <c r="AR2" s="43"/>
      <c r="AS2" s="44"/>
    </row>
    <row r="3" spans="1:45" s="46" customFormat="1" ht="25.5" customHeight="1" x14ac:dyDescent="0.2">
      <c r="A3" s="88"/>
      <c r="B3" s="88"/>
      <c r="C3" s="90"/>
      <c r="D3" s="91" t="s">
        <v>8</v>
      </c>
      <c r="E3" s="89" t="s">
        <v>9</v>
      </c>
      <c r="F3" s="84" t="s">
        <v>10</v>
      </c>
      <c r="G3" s="85"/>
      <c r="H3" s="85"/>
      <c r="I3" s="85"/>
      <c r="J3" s="85"/>
      <c r="K3" s="85"/>
      <c r="L3" s="85"/>
      <c r="M3" s="86"/>
      <c r="N3" s="89" t="s">
        <v>11</v>
      </c>
      <c r="O3" s="89" t="s">
        <v>12</v>
      </c>
      <c r="P3" s="91" t="s">
        <v>8</v>
      </c>
      <c r="Q3" s="89" t="s">
        <v>9</v>
      </c>
      <c r="R3" s="93" t="s">
        <v>13</v>
      </c>
      <c r="S3" s="94"/>
      <c r="T3" s="94"/>
      <c r="U3" s="94"/>
      <c r="V3" s="94"/>
      <c r="W3" s="94"/>
      <c r="X3" s="94"/>
      <c r="Y3" s="95"/>
      <c r="Z3" s="91" t="s">
        <v>8</v>
      </c>
      <c r="AA3" s="89" t="s">
        <v>14</v>
      </c>
      <c r="AB3" s="89" t="s">
        <v>15</v>
      </c>
      <c r="AC3" s="47" t="s">
        <v>16</v>
      </c>
      <c r="AD3" s="43"/>
      <c r="AE3" s="43"/>
      <c r="AF3" s="43"/>
      <c r="AG3" s="43"/>
      <c r="AH3" s="43"/>
      <c r="AI3" s="43"/>
      <c r="AJ3" s="44"/>
      <c r="AK3" s="91" t="s">
        <v>8</v>
      </c>
      <c r="AL3" s="87" t="s">
        <v>17</v>
      </c>
      <c r="AM3" s="87" t="s">
        <v>18</v>
      </c>
      <c r="AN3" s="87" t="s">
        <v>19</v>
      </c>
      <c r="AO3" s="87" t="s">
        <v>20</v>
      </c>
      <c r="AP3" s="87" t="s">
        <v>21</v>
      </c>
      <c r="AQ3" s="87" t="s">
        <v>22</v>
      </c>
      <c r="AR3" s="87" t="s">
        <v>23</v>
      </c>
      <c r="AS3" s="87" t="s">
        <v>24</v>
      </c>
    </row>
    <row r="4" spans="1:45" s="46" customFormat="1" ht="25.5" customHeight="1" x14ac:dyDescent="0.2">
      <c r="A4" s="88"/>
      <c r="B4" s="88"/>
      <c r="C4" s="90"/>
      <c r="D4" s="91"/>
      <c r="E4" s="90"/>
      <c r="F4" s="91" t="s">
        <v>8</v>
      </c>
      <c r="G4" s="89" t="s">
        <v>18</v>
      </c>
      <c r="H4" s="87" t="s">
        <v>19</v>
      </c>
      <c r="I4" s="87" t="s">
        <v>20</v>
      </c>
      <c r="J4" s="87" t="s">
        <v>21</v>
      </c>
      <c r="K4" s="87" t="s">
        <v>22</v>
      </c>
      <c r="L4" s="87" t="s">
        <v>23</v>
      </c>
      <c r="M4" s="89" t="s">
        <v>24</v>
      </c>
      <c r="N4" s="90"/>
      <c r="O4" s="92"/>
      <c r="P4" s="91"/>
      <c r="Q4" s="90"/>
      <c r="R4" s="88" t="s">
        <v>8</v>
      </c>
      <c r="S4" s="89" t="s">
        <v>18</v>
      </c>
      <c r="T4" s="87" t="s">
        <v>19</v>
      </c>
      <c r="U4" s="87" t="s">
        <v>20</v>
      </c>
      <c r="V4" s="87" t="s">
        <v>21</v>
      </c>
      <c r="W4" s="87" t="s">
        <v>22</v>
      </c>
      <c r="X4" s="87" t="s">
        <v>23</v>
      </c>
      <c r="Y4" s="89" t="s">
        <v>24</v>
      </c>
      <c r="Z4" s="91"/>
      <c r="AA4" s="90"/>
      <c r="AB4" s="90"/>
      <c r="AC4" s="91" t="s">
        <v>8</v>
      </c>
      <c r="AD4" s="89" t="s">
        <v>18</v>
      </c>
      <c r="AE4" s="87" t="s">
        <v>19</v>
      </c>
      <c r="AF4" s="87" t="s">
        <v>20</v>
      </c>
      <c r="AG4" s="87" t="s">
        <v>21</v>
      </c>
      <c r="AH4" s="87" t="s">
        <v>22</v>
      </c>
      <c r="AI4" s="87" t="s">
        <v>23</v>
      </c>
      <c r="AJ4" s="89" t="s">
        <v>24</v>
      </c>
      <c r="AK4" s="91"/>
      <c r="AL4" s="88"/>
      <c r="AM4" s="88"/>
      <c r="AN4" s="88"/>
      <c r="AO4" s="88"/>
      <c r="AP4" s="88"/>
      <c r="AQ4" s="88"/>
      <c r="AR4" s="88"/>
      <c r="AS4" s="88"/>
    </row>
    <row r="5" spans="1:45" s="46" customFormat="1" ht="22.5" customHeight="1" x14ac:dyDescent="0.2">
      <c r="A5" s="88"/>
      <c r="B5" s="88"/>
      <c r="C5" s="90"/>
      <c r="D5" s="91"/>
      <c r="E5" s="90"/>
      <c r="F5" s="91"/>
      <c r="G5" s="90"/>
      <c r="H5" s="88"/>
      <c r="I5" s="88"/>
      <c r="J5" s="88"/>
      <c r="K5" s="88"/>
      <c r="L5" s="88"/>
      <c r="M5" s="90"/>
      <c r="N5" s="88"/>
      <c r="O5" s="92"/>
      <c r="P5" s="91"/>
      <c r="Q5" s="88"/>
      <c r="R5" s="90"/>
      <c r="S5" s="90"/>
      <c r="T5" s="88"/>
      <c r="U5" s="88"/>
      <c r="V5" s="88"/>
      <c r="W5" s="88"/>
      <c r="X5" s="88"/>
      <c r="Y5" s="90"/>
      <c r="Z5" s="91"/>
      <c r="AA5" s="88"/>
      <c r="AB5" s="88"/>
      <c r="AC5" s="91"/>
      <c r="AD5" s="90"/>
      <c r="AE5" s="88"/>
      <c r="AF5" s="88"/>
      <c r="AG5" s="88"/>
      <c r="AH5" s="88"/>
      <c r="AI5" s="88"/>
      <c r="AJ5" s="90"/>
      <c r="AK5" s="91"/>
      <c r="AL5" s="88"/>
      <c r="AM5" s="88"/>
      <c r="AN5" s="88"/>
      <c r="AO5" s="88"/>
      <c r="AP5" s="88"/>
      <c r="AQ5" s="88"/>
      <c r="AR5" s="88"/>
      <c r="AS5" s="88"/>
    </row>
    <row r="6" spans="1:45" s="51" customFormat="1" ht="13.5" customHeight="1" x14ac:dyDescent="0.2">
      <c r="A6" s="88"/>
      <c r="B6" s="88"/>
      <c r="C6" s="90"/>
      <c r="D6" s="48" t="s">
        <v>25</v>
      </c>
      <c r="E6" s="48" t="s">
        <v>25</v>
      </c>
      <c r="F6" s="48" t="s">
        <v>25</v>
      </c>
      <c r="G6" s="49" t="s">
        <v>25</v>
      </c>
      <c r="H6" s="49" t="s">
        <v>25</v>
      </c>
      <c r="I6" s="49" t="s">
        <v>25</v>
      </c>
      <c r="J6" s="49" t="s">
        <v>25</v>
      </c>
      <c r="K6" s="49" t="s">
        <v>25</v>
      </c>
      <c r="L6" s="49" t="s">
        <v>25</v>
      </c>
      <c r="M6" s="49" t="s">
        <v>25</v>
      </c>
      <c r="N6" s="50" t="s">
        <v>25</v>
      </c>
      <c r="O6" s="48" t="s">
        <v>25</v>
      </c>
      <c r="P6" s="48" t="s">
        <v>25</v>
      </c>
      <c r="Q6" s="50" t="s">
        <v>25</v>
      </c>
      <c r="R6" s="50" t="s">
        <v>25</v>
      </c>
      <c r="S6" s="49" t="s">
        <v>25</v>
      </c>
      <c r="T6" s="49" t="s">
        <v>25</v>
      </c>
      <c r="U6" s="49" t="s">
        <v>25</v>
      </c>
      <c r="V6" s="49" t="s">
        <v>25</v>
      </c>
      <c r="W6" s="49" t="s">
        <v>25</v>
      </c>
      <c r="X6" s="49" t="s">
        <v>25</v>
      </c>
      <c r="Y6" s="49" t="s">
        <v>25</v>
      </c>
      <c r="Z6" s="48" t="s">
        <v>25</v>
      </c>
      <c r="AA6" s="50" t="s">
        <v>25</v>
      </c>
      <c r="AB6" s="50" t="s">
        <v>25</v>
      </c>
      <c r="AC6" s="48" t="s">
        <v>25</v>
      </c>
      <c r="AD6" s="50" t="s">
        <v>25</v>
      </c>
      <c r="AE6" s="50" t="s">
        <v>25</v>
      </c>
      <c r="AF6" s="50" t="s">
        <v>25</v>
      </c>
      <c r="AG6" s="50" t="s">
        <v>25</v>
      </c>
      <c r="AH6" s="50" t="s">
        <v>25</v>
      </c>
      <c r="AI6" s="50" t="s">
        <v>25</v>
      </c>
      <c r="AJ6" s="50" t="s">
        <v>25</v>
      </c>
      <c r="AK6" s="48" t="s">
        <v>25</v>
      </c>
      <c r="AL6" s="48" t="s">
        <v>25</v>
      </c>
      <c r="AM6" s="50" t="s">
        <v>25</v>
      </c>
      <c r="AN6" s="50" t="s">
        <v>25</v>
      </c>
      <c r="AO6" s="50" t="s">
        <v>25</v>
      </c>
      <c r="AP6" s="50" t="s">
        <v>25</v>
      </c>
      <c r="AQ6" s="50" t="s">
        <v>25</v>
      </c>
      <c r="AR6" s="50" t="s">
        <v>25</v>
      </c>
      <c r="AS6" s="50" t="s">
        <v>25</v>
      </c>
    </row>
    <row r="7" spans="1:45" ht="13.5" customHeight="1" x14ac:dyDescent="0.2">
      <c r="A7" s="52" t="str">
        <f>[8]ごみ処理概要!A7</f>
        <v>岐阜県</v>
      </c>
      <c r="B7" s="53" t="str">
        <f>[8]ごみ処理概要!B7</f>
        <v>21000</v>
      </c>
      <c r="C7" s="54" t="s">
        <v>8</v>
      </c>
      <c r="D7" s="19">
        <f t="shared" ref="D7:D49" si="0">SUM(E7,F7,N7,O7)</f>
        <v>611612</v>
      </c>
      <c r="E7" s="19">
        <f t="shared" ref="E7:E49" si="1">+Q7</f>
        <v>502960</v>
      </c>
      <c r="F7" s="19">
        <f t="shared" ref="F7:F49" si="2">SUM(G7:M7)</f>
        <v>82888</v>
      </c>
      <c r="G7" s="19">
        <f>SUM(G$8:G$49)</f>
        <v>29231</v>
      </c>
      <c r="H7" s="19">
        <f>SUM(H$8:H$49)</f>
        <v>642</v>
      </c>
      <c r="I7" s="19">
        <f>SUM(I$8:I$49)</f>
        <v>0</v>
      </c>
      <c r="J7" s="19">
        <f>SUM(J$8:J$49)</f>
        <v>0</v>
      </c>
      <c r="K7" s="19">
        <f>SUM(K$8:K$49)</f>
        <v>17737</v>
      </c>
      <c r="L7" s="19">
        <f>SUM(L$8:L$49)</f>
        <v>34723</v>
      </c>
      <c r="M7" s="19">
        <f>SUM(M$8:M$49)</f>
        <v>555</v>
      </c>
      <c r="N7" s="19">
        <f t="shared" ref="N7:N49" si="3">+AA7</f>
        <v>9502</v>
      </c>
      <c r="O7" s="19">
        <f>+[8]資源化量内訳!Y7</f>
        <v>16262</v>
      </c>
      <c r="P7" s="19">
        <f t="shared" ref="P7:P49" si="4">+SUM(Q7,R7)</f>
        <v>526540</v>
      </c>
      <c r="Q7" s="19">
        <f>SUM(Q$8:Q$49)</f>
        <v>502960</v>
      </c>
      <c r="R7" s="19">
        <f t="shared" ref="R7:R49" si="5">+SUM(S7,T7,U7,V7,W7,X7,Y7)</f>
        <v>23580</v>
      </c>
      <c r="S7" s="19">
        <f>SUM(S$8:S$49)</f>
        <v>20602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0</v>
      </c>
      <c r="X7" s="19">
        <f>SUM(X$8:X$49)</f>
        <v>2978</v>
      </c>
      <c r="Y7" s="19">
        <f>SUM(Y$8:Y$49)</f>
        <v>0</v>
      </c>
      <c r="Z7" s="19">
        <f t="shared" ref="Z7:Z49" si="6">SUM(AA7:AC7)</f>
        <v>45997</v>
      </c>
      <c r="AA7" s="19">
        <f>SUM(AA$8:AA$49)</f>
        <v>9502</v>
      </c>
      <c r="AB7" s="19">
        <f>SUM(AB$8:AB$49)</f>
        <v>33525</v>
      </c>
      <c r="AC7" s="19">
        <f t="shared" ref="AC7:AC49" si="7">SUM(AD7:AJ7)</f>
        <v>2970</v>
      </c>
      <c r="AD7" s="19">
        <f>SUM(AD$8:AD$49)</f>
        <v>796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1</v>
      </c>
      <c r="AI7" s="19">
        <f>SUM(AI$8:AI$49)</f>
        <v>1902</v>
      </c>
      <c r="AJ7" s="19">
        <f>SUM(AJ$8:AJ$49)</f>
        <v>271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ht="13.5" customHeight="1" x14ac:dyDescent="0.2">
      <c r="A8" s="55" t="s">
        <v>26</v>
      </c>
      <c r="B8" s="56" t="s">
        <v>27</v>
      </c>
      <c r="C8" s="55" t="s">
        <v>28</v>
      </c>
      <c r="D8" s="57">
        <f t="shared" si="0"/>
        <v>129316</v>
      </c>
      <c r="E8" s="57">
        <f t="shared" si="1"/>
        <v>111176</v>
      </c>
      <c r="F8" s="57">
        <f t="shared" si="2"/>
        <v>15367</v>
      </c>
      <c r="G8" s="57">
        <v>8725</v>
      </c>
      <c r="H8" s="57">
        <v>368</v>
      </c>
      <c r="I8" s="57">
        <v>0</v>
      </c>
      <c r="J8" s="57">
        <v>0</v>
      </c>
      <c r="K8" s="57">
        <v>0</v>
      </c>
      <c r="L8" s="57">
        <v>6274</v>
      </c>
      <c r="M8" s="57">
        <v>0</v>
      </c>
      <c r="N8" s="57">
        <f t="shared" si="3"/>
        <v>0</v>
      </c>
      <c r="O8" s="57">
        <f>+[8]資源化量内訳!Y8</f>
        <v>2773</v>
      </c>
      <c r="P8" s="57">
        <f t="shared" si="4"/>
        <v>119749</v>
      </c>
      <c r="Q8" s="57">
        <v>111176</v>
      </c>
      <c r="R8" s="57">
        <f t="shared" si="5"/>
        <v>8573</v>
      </c>
      <c r="S8" s="57">
        <v>7434</v>
      </c>
      <c r="T8" s="57">
        <v>0</v>
      </c>
      <c r="U8" s="57">
        <v>0</v>
      </c>
      <c r="V8" s="57">
        <v>0</v>
      </c>
      <c r="W8" s="57">
        <v>0</v>
      </c>
      <c r="X8" s="57">
        <v>1139</v>
      </c>
      <c r="Y8" s="57">
        <v>0</v>
      </c>
      <c r="Z8" s="57">
        <f t="shared" si="6"/>
        <v>13905</v>
      </c>
      <c r="AA8" s="57">
        <v>0</v>
      </c>
      <c r="AB8" s="57">
        <v>13905</v>
      </c>
      <c r="AC8" s="57">
        <f t="shared" si="7"/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0</v>
      </c>
      <c r="AK8" s="55">
        <f t="shared" si="8"/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</row>
    <row r="9" spans="1:45" ht="13.5" customHeight="1" x14ac:dyDescent="0.2">
      <c r="A9" s="55" t="s">
        <v>26</v>
      </c>
      <c r="B9" s="56" t="s">
        <v>29</v>
      </c>
      <c r="C9" s="55" t="s">
        <v>30</v>
      </c>
      <c r="D9" s="57">
        <f t="shared" si="0"/>
        <v>49250</v>
      </c>
      <c r="E9" s="57">
        <f t="shared" si="1"/>
        <v>42472</v>
      </c>
      <c r="F9" s="57">
        <f t="shared" si="2"/>
        <v>3790</v>
      </c>
      <c r="G9" s="57">
        <v>3228</v>
      </c>
      <c r="H9" s="57">
        <v>3</v>
      </c>
      <c r="I9" s="57">
        <v>0</v>
      </c>
      <c r="J9" s="57">
        <v>0</v>
      </c>
      <c r="K9" s="57">
        <v>13</v>
      </c>
      <c r="L9" s="57">
        <v>546</v>
      </c>
      <c r="M9" s="57">
        <v>0</v>
      </c>
      <c r="N9" s="57">
        <f t="shared" si="3"/>
        <v>1451</v>
      </c>
      <c r="O9" s="57">
        <f>+[8]資源化量内訳!Y9</f>
        <v>1537</v>
      </c>
      <c r="P9" s="57">
        <f t="shared" si="4"/>
        <v>44725</v>
      </c>
      <c r="Q9" s="57">
        <v>42472</v>
      </c>
      <c r="R9" s="57">
        <f t="shared" si="5"/>
        <v>2253</v>
      </c>
      <c r="S9" s="57">
        <v>2221</v>
      </c>
      <c r="T9" s="57">
        <v>0</v>
      </c>
      <c r="U9" s="57">
        <v>0</v>
      </c>
      <c r="V9" s="57">
        <v>0</v>
      </c>
      <c r="W9" s="57">
        <v>0</v>
      </c>
      <c r="X9" s="57">
        <v>32</v>
      </c>
      <c r="Y9" s="57">
        <v>0</v>
      </c>
      <c r="Z9" s="57">
        <f t="shared" si="6"/>
        <v>2166</v>
      </c>
      <c r="AA9" s="57">
        <v>1451</v>
      </c>
      <c r="AB9" s="57">
        <v>489</v>
      </c>
      <c r="AC9" s="57">
        <f t="shared" si="7"/>
        <v>226</v>
      </c>
      <c r="AD9" s="57">
        <v>226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5">
        <f t="shared" si="8"/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ht="13.5" customHeight="1" x14ac:dyDescent="0.2">
      <c r="A10" s="55" t="s">
        <v>26</v>
      </c>
      <c r="B10" s="56" t="s">
        <v>31</v>
      </c>
      <c r="C10" s="55" t="s">
        <v>32</v>
      </c>
      <c r="D10" s="57">
        <f t="shared" si="0"/>
        <v>27707</v>
      </c>
      <c r="E10" s="57">
        <f t="shared" si="1"/>
        <v>20521</v>
      </c>
      <c r="F10" s="57">
        <f t="shared" si="2"/>
        <v>6368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6368</v>
      </c>
      <c r="M10" s="57">
        <v>0</v>
      </c>
      <c r="N10" s="57">
        <f t="shared" si="3"/>
        <v>0</v>
      </c>
      <c r="O10" s="57">
        <f>+[8]資源化量内訳!Y10</f>
        <v>818</v>
      </c>
      <c r="P10" s="57">
        <f t="shared" si="4"/>
        <v>21985</v>
      </c>
      <c r="Q10" s="57">
        <v>20521</v>
      </c>
      <c r="R10" s="57">
        <f t="shared" si="5"/>
        <v>1464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1464</v>
      </c>
      <c r="Y10" s="57">
        <v>0</v>
      </c>
      <c r="Z10" s="57">
        <f t="shared" si="6"/>
        <v>3870</v>
      </c>
      <c r="AA10" s="57">
        <v>0</v>
      </c>
      <c r="AB10" s="57">
        <v>2041</v>
      </c>
      <c r="AC10" s="57">
        <f t="shared" si="7"/>
        <v>1829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1829</v>
      </c>
      <c r="AJ10" s="57">
        <v>0</v>
      </c>
      <c r="AK10" s="55">
        <f t="shared" si="8"/>
        <v>0</v>
      </c>
      <c r="AL10" s="55">
        <v>0</v>
      </c>
      <c r="AM10" s="55">
        <v>0</v>
      </c>
      <c r="AN10" s="55">
        <v>0</v>
      </c>
      <c r="AO10" s="55">
        <v>0</v>
      </c>
      <c r="AP10" s="55">
        <v>0</v>
      </c>
      <c r="AQ10" s="55">
        <v>0</v>
      </c>
      <c r="AR10" s="55">
        <v>0</v>
      </c>
      <c r="AS10" s="55">
        <v>0</v>
      </c>
    </row>
    <row r="11" spans="1:45" ht="13.5" customHeight="1" x14ac:dyDescent="0.2">
      <c r="A11" s="55" t="s">
        <v>26</v>
      </c>
      <c r="B11" s="56" t="s">
        <v>33</v>
      </c>
      <c r="C11" s="55" t="s">
        <v>34</v>
      </c>
      <c r="D11" s="57">
        <f t="shared" si="0"/>
        <v>42797</v>
      </c>
      <c r="E11" s="57">
        <f t="shared" si="1"/>
        <v>38485</v>
      </c>
      <c r="F11" s="57">
        <f t="shared" si="2"/>
        <v>1260</v>
      </c>
      <c r="G11" s="57">
        <v>0</v>
      </c>
      <c r="H11" s="57">
        <v>93</v>
      </c>
      <c r="I11" s="57">
        <v>0</v>
      </c>
      <c r="J11" s="57">
        <v>0</v>
      </c>
      <c r="K11" s="57">
        <v>1</v>
      </c>
      <c r="L11" s="57">
        <v>1166</v>
      </c>
      <c r="M11" s="57">
        <v>0</v>
      </c>
      <c r="N11" s="57">
        <f t="shared" si="3"/>
        <v>1780</v>
      </c>
      <c r="O11" s="57">
        <f>+[8]資源化量内訳!Y11</f>
        <v>1272</v>
      </c>
      <c r="P11" s="57">
        <f t="shared" si="4"/>
        <v>38485</v>
      </c>
      <c r="Q11" s="57">
        <v>38485</v>
      </c>
      <c r="R11" s="57">
        <f t="shared" si="5"/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f t="shared" si="6"/>
        <v>4379</v>
      </c>
      <c r="AA11" s="57">
        <v>1780</v>
      </c>
      <c r="AB11" s="57">
        <v>2599</v>
      </c>
      <c r="AC11" s="57">
        <f t="shared" si="7"/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5">
        <f t="shared" si="8"/>
        <v>0</v>
      </c>
      <c r="AL11" s="55">
        <v>0</v>
      </c>
      <c r="AM11" s="55">
        <v>0</v>
      </c>
      <c r="AN11" s="55">
        <v>0</v>
      </c>
      <c r="AO11" s="55">
        <v>0</v>
      </c>
      <c r="AP11" s="55">
        <v>0</v>
      </c>
      <c r="AQ11" s="55">
        <v>0</v>
      </c>
      <c r="AR11" s="55">
        <v>0</v>
      </c>
      <c r="AS11" s="55">
        <v>0</v>
      </c>
    </row>
    <row r="12" spans="1:45" ht="13.5" customHeight="1" x14ac:dyDescent="0.2">
      <c r="A12" s="55" t="s">
        <v>26</v>
      </c>
      <c r="B12" s="56" t="s">
        <v>35</v>
      </c>
      <c r="C12" s="55" t="s">
        <v>36</v>
      </c>
      <c r="D12" s="57">
        <f t="shared" si="0"/>
        <v>26672</v>
      </c>
      <c r="E12" s="57">
        <f t="shared" si="1"/>
        <v>22646</v>
      </c>
      <c r="F12" s="57">
        <f t="shared" si="2"/>
        <v>4026</v>
      </c>
      <c r="G12" s="57">
        <v>3311</v>
      </c>
      <c r="H12" s="57">
        <v>0</v>
      </c>
      <c r="I12" s="57">
        <v>0</v>
      </c>
      <c r="J12" s="57">
        <v>0</v>
      </c>
      <c r="K12" s="57">
        <v>0</v>
      </c>
      <c r="L12" s="57">
        <v>715</v>
      </c>
      <c r="M12" s="57">
        <v>0</v>
      </c>
      <c r="N12" s="57">
        <f t="shared" si="3"/>
        <v>0</v>
      </c>
      <c r="O12" s="57">
        <f>+[8]資源化量内訳!Y12</f>
        <v>0</v>
      </c>
      <c r="P12" s="57">
        <f t="shared" si="4"/>
        <v>25031</v>
      </c>
      <c r="Q12" s="57">
        <v>22646</v>
      </c>
      <c r="R12" s="57">
        <f t="shared" si="5"/>
        <v>2385</v>
      </c>
      <c r="S12" s="57">
        <v>2360</v>
      </c>
      <c r="T12" s="57">
        <v>0</v>
      </c>
      <c r="U12" s="57">
        <v>0</v>
      </c>
      <c r="V12" s="57">
        <v>0</v>
      </c>
      <c r="W12" s="57">
        <v>0</v>
      </c>
      <c r="X12" s="57">
        <v>25</v>
      </c>
      <c r="Y12" s="57">
        <v>0</v>
      </c>
      <c r="Z12" s="57">
        <f t="shared" si="6"/>
        <v>730</v>
      </c>
      <c r="AA12" s="57">
        <v>0</v>
      </c>
      <c r="AB12" s="57">
        <v>730</v>
      </c>
      <c r="AC12" s="57">
        <f t="shared" si="7"/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5">
        <f t="shared" si="8"/>
        <v>0</v>
      </c>
      <c r="AL12" s="55">
        <v>0</v>
      </c>
      <c r="AM12" s="55">
        <v>0</v>
      </c>
      <c r="AN12" s="55">
        <v>0</v>
      </c>
      <c r="AO12" s="55">
        <v>0</v>
      </c>
      <c r="AP12" s="55">
        <v>0</v>
      </c>
      <c r="AQ12" s="55">
        <v>0</v>
      </c>
      <c r="AR12" s="55">
        <v>0</v>
      </c>
      <c r="AS12" s="55">
        <v>0</v>
      </c>
    </row>
    <row r="13" spans="1:45" ht="13.5" customHeight="1" x14ac:dyDescent="0.2">
      <c r="A13" s="55" t="s">
        <v>26</v>
      </c>
      <c r="B13" s="56" t="s">
        <v>37</v>
      </c>
      <c r="C13" s="55" t="s">
        <v>38</v>
      </c>
      <c r="D13" s="57">
        <f t="shared" si="0"/>
        <v>24578</v>
      </c>
      <c r="E13" s="57">
        <f t="shared" si="1"/>
        <v>20054</v>
      </c>
      <c r="F13" s="57">
        <f t="shared" si="2"/>
        <v>4239</v>
      </c>
      <c r="G13" s="57">
        <v>3577</v>
      </c>
      <c r="H13" s="57">
        <v>0</v>
      </c>
      <c r="I13" s="57">
        <v>0</v>
      </c>
      <c r="J13" s="57">
        <v>0</v>
      </c>
      <c r="K13" s="57">
        <v>0</v>
      </c>
      <c r="L13" s="57">
        <v>662</v>
      </c>
      <c r="M13" s="57">
        <v>0</v>
      </c>
      <c r="N13" s="57">
        <f t="shared" si="3"/>
        <v>0</v>
      </c>
      <c r="O13" s="57">
        <f>+[8]資源化量内訳!Y13</f>
        <v>285</v>
      </c>
      <c r="P13" s="57">
        <f t="shared" si="4"/>
        <v>23058</v>
      </c>
      <c r="Q13" s="57">
        <v>20054</v>
      </c>
      <c r="R13" s="57">
        <f t="shared" si="5"/>
        <v>3004</v>
      </c>
      <c r="S13" s="57">
        <v>3004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f t="shared" si="6"/>
        <v>2408</v>
      </c>
      <c r="AA13" s="57">
        <v>0</v>
      </c>
      <c r="AB13" s="57">
        <v>2408</v>
      </c>
      <c r="AC13" s="57">
        <f t="shared" si="7"/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5">
        <f t="shared" si="8"/>
        <v>0</v>
      </c>
      <c r="AL13" s="55">
        <v>0</v>
      </c>
      <c r="AM13" s="55">
        <v>0</v>
      </c>
      <c r="AN13" s="55">
        <v>0</v>
      </c>
      <c r="AO13" s="55">
        <v>0</v>
      </c>
      <c r="AP13" s="55">
        <v>0</v>
      </c>
      <c r="AQ13" s="55">
        <v>0</v>
      </c>
      <c r="AR13" s="55">
        <v>0</v>
      </c>
      <c r="AS13" s="55">
        <v>0</v>
      </c>
    </row>
    <row r="14" spans="1:45" ht="13.5" customHeight="1" x14ac:dyDescent="0.2">
      <c r="A14" s="55" t="s">
        <v>26</v>
      </c>
      <c r="B14" s="56" t="s">
        <v>39</v>
      </c>
      <c r="C14" s="55" t="s">
        <v>40</v>
      </c>
      <c r="D14" s="57">
        <f t="shared" si="0"/>
        <v>6148</v>
      </c>
      <c r="E14" s="57">
        <f t="shared" si="1"/>
        <v>5219</v>
      </c>
      <c r="F14" s="57">
        <f t="shared" si="2"/>
        <v>929</v>
      </c>
      <c r="G14" s="57">
        <v>747</v>
      </c>
      <c r="H14" s="57">
        <v>0</v>
      </c>
      <c r="I14" s="57">
        <v>0</v>
      </c>
      <c r="J14" s="57">
        <v>0</v>
      </c>
      <c r="K14" s="57">
        <v>0</v>
      </c>
      <c r="L14" s="57">
        <v>182</v>
      </c>
      <c r="M14" s="57">
        <v>0</v>
      </c>
      <c r="N14" s="57">
        <f t="shared" si="3"/>
        <v>0</v>
      </c>
      <c r="O14" s="57">
        <f>+[8]資源化量内訳!Y14</f>
        <v>0</v>
      </c>
      <c r="P14" s="57">
        <f t="shared" si="4"/>
        <v>5757</v>
      </c>
      <c r="Q14" s="57">
        <v>5219</v>
      </c>
      <c r="R14" s="57">
        <f t="shared" si="5"/>
        <v>538</v>
      </c>
      <c r="S14" s="57">
        <v>532</v>
      </c>
      <c r="T14" s="57">
        <v>0</v>
      </c>
      <c r="U14" s="57">
        <v>0</v>
      </c>
      <c r="V14" s="57">
        <v>0</v>
      </c>
      <c r="W14" s="57">
        <v>0</v>
      </c>
      <c r="X14" s="57">
        <v>6</v>
      </c>
      <c r="Y14" s="57">
        <v>0</v>
      </c>
      <c r="Z14" s="57">
        <f t="shared" si="6"/>
        <v>168</v>
      </c>
      <c r="AA14" s="57">
        <v>0</v>
      </c>
      <c r="AB14" s="57">
        <v>168</v>
      </c>
      <c r="AC14" s="57">
        <f t="shared" si="7"/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5">
        <f t="shared" si="8"/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</row>
    <row r="15" spans="1:45" ht="13.5" customHeight="1" x14ac:dyDescent="0.2">
      <c r="A15" s="55" t="s">
        <v>26</v>
      </c>
      <c r="B15" s="56" t="s">
        <v>41</v>
      </c>
      <c r="C15" s="55" t="s">
        <v>42</v>
      </c>
      <c r="D15" s="57">
        <f t="shared" si="0"/>
        <v>12733</v>
      </c>
      <c r="E15" s="57">
        <f t="shared" si="1"/>
        <v>10094</v>
      </c>
      <c r="F15" s="57">
        <f t="shared" si="2"/>
        <v>402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402</v>
      </c>
      <c r="M15" s="57">
        <v>0</v>
      </c>
      <c r="N15" s="57">
        <f t="shared" si="3"/>
        <v>1213</v>
      </c>
      <c r="O15" s="57">
        <f>+[8]資源化量内訳!Y15</f>
        <v>1024</v>
      </c>
      <c r="P15" s="57">
        <f t="shared" si="4"/>
        <v>10094</v>
      </c>
      <c r="Q15" s="57">
        <v>10094</v>
      </c>
      <c r="R15" s="57">
        <f t="shared" si="5"/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f t="shared" si="6"/>
        <v>2110</v>
      </c>
      <c r="AA15" s="57">
        <v>1213</v>
      </c>
      <c r="AB15" s="57">
        <v>897</v>
      </c>
      <c r="AC15" s="57">
        <f t="shared" si="7"/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5">
        <f t="shared" si="8"/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</row>
    <row r="16" spans="1:45" ht="13.5" customHeight="1" x14ac:dyDescent="0.2">
      <c r="A16" s="55" t="s">
        <v>26</v>
      </c>
      <c r="B16" s="56" t="s">
        <v>43</v>
      </c>
      <c r="C16" s="55" t="s">
        <v>44</v>
      </c>
      <c r="D16" s="57">
        <f t="shared" si="0"/>
        <v>19528</v>
      </c>
      <c r="E16" s="57">
        <f t="shared" si="1"/>
        <v>15229</v>
      </c>
      <c r="F16" s="57">
        <f t="shared" si="2"/>
        <v>3530</v>
      </c>
      <c r="G16" s="57">
        <v>0</v>
      </c>
      <c r="H16" s="57">
        <v>0</v>
      </c>
      <c r="I16" s="57">
        <v>0</v>
      </c>
      <c r="J16" s="57">
        <v>0</v>
      </c>
      <c r="K16" s="57">
        <v>1100</v>
      </c>
      <c r="L16" s="57">
        <v>2430</v>
      </c>
      <c r="M16" s="57">
        <v>0</v>
      </c>
      <c r="N16" s="57">
        <f t="shared" si="3"/>
        <v>0</v>
      </c>
      <c r="O16" s="57">
        <f>+[8]資源化量内訳!Y16</f>
        <v>769</v>
      </c>
      <c r="P16" s="57">
        <f t="shared" si="4"/>
        <v>15229</v>
      </c>
      <c r="Q16" s="57">
        <v>15229</v>
      </c>
      <c r="R16" s="57">
        <f t="shared" si="5"/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f t="shared" si="6"/>
        <v>761</v>
      </c>
      <c r="AA16" s="57">
        <v>0</v>
      </c>
      <c r="AB16" s="57">
        <v>761</v>
      </c>
      <c r="AC16" s="57">
        <f t="shared" si="7"/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5">
        <f t="shared" si="8"/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</row>
    <row r="17" spans="1:45" ht="13.5" customHeight="1" x14ac:dyDescent="0.2">
      <c r="A17" s="55" t="s">
        <v>26</v>
      </c>
      <c r="B17" s="56" t="s">
        <v>45</v>
      </c>
      <c r="C17" s="55" t="s">
        <v>46</v>
      </c>
      <c r="D17" s="57">
        <f t="shared" si="0"/>
        <v>14044</v>
      </c>
      <c r="E17" s="57">
        <f t="shared" si="1"/>
        <v>0</v>
      </c>
      <c r="F17" s="57">
        <f t="shared" si="2"/>
        <v>14044</v>
      </c>
      <c r="G17" s="57">
        <v>0</v>
      </c>
      <c r="H17" s="57">
        <v>0</v>
      </c>
      <c r="I17" s="57">
        <v>0</v>
      </c>
      <c r="J17" s="57">
        <v>0</v>
      </c>
      <c r="K17" s="57">
        <v>12222</v>
      </c>
      <c r="L17" s="57">
        <v>1822</v>
      </c>
      <c r="M17" s="57">
        <v>0</v>
      </c>
      <c r="N17" s="57">
        <f t="shared" si="3"/>
        <v>0</v>
      </c>
      <c r="O17" s="57">
        <f>+[8]資源化量内訳!Y17</f>
        <v>0</v>
      </c>
      <c r="P17" s="57">
        <f t="shared" si="4"/>
        <v>0</v>
      </c>
      <c r="Q17" s="57">
        <v>0</v>
      </c>
      <c r="R17" s="57">
        <f t="shared" si="5"/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f t="shared" si="6"/>
        <v>0</v>
      </c>
      <c r="AA17" s="57">
        <v>0</v>
      </c>
      <c r="AB17" s="57">
        <v>0</v>
      </c>
      <c r="AC17" s="57">
        <f t="shared" si="7"/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5">
        <f t="shared" si="8"/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</row>
    <row r="18" spans="1:45" ht="13.5" customHeight="1" x14ac:dyDescent="0.2">
      <c r="A18" s="55" t="s">
        <v>26</v>
      </c>
      <c r="B18" s="56" t="s">
        <v>47</v>
      </c>
      <c r="C18" s="55" t="s">
        <v>48</v>
      </c>
      <c r="D18" s="57">
        <f t="shared" si="0"/>
        <v>14385</v>
      </c>
      <c r="E18" s="57">
        <f t="shared" si="1"/>
        <v>13628</v>
      </c>
      <c r="F18" s="57">
        <f t="shared" si="2"/>
        <v>757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757</v>
      </c>
      <c r="M18" s="57">
        <v>0</v>
      </c>
      <c r="N18" s="57">
        <f t="shared" si="3"/>
        <v>0</v>
      </c>
      <c r="O18" s="57">
        <f>+[8]資源化量内訳!Y18</f>
        <v>0</v>
      </c>
      <c r="P18" s="57">
        <f t="shared" si="4"/>
        <v>13648</v>
      </c>
      <c r="Q18" s="57">
        <v>13628</v>
      </c>
      <c r="R18" s="57">
        <f t="shared" si="5"/>
        <v>20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20</v>
      </c>
      <c r="Y18" s="57">
        <v>0</v>
      </c>
      <c r="Z18" s="57">
        <f t="shared" si="6"/>
        <v>46</v>
      </c>
      <c r="AA18" s="57">
        <v>0</v>
      </c>
      <c r="AB18" s="57">
        <v>0</v>
      </c>
      <c r="AC18" s="57">
        <f t="shared" si="7"/>
        <v>46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46</v>
      </c>
      <c r="AJ18" s="57">
        <v>0</v>
      </c>
      <c r="AK18" s="55">
        <f t="shared" si="8"/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</row>
    <row r="19" spans="1:45" ht="13.5" customHeight="1" x14ac:dyDescent="0.2">
      <c r="A19" s="55" t="s">
        <v>26</v>
      </c>
      <c r="B19" s="56" t="s">
        <v>49</v>
      </c>
      <c r="C19" s="55" t="s">
        <v>50</v>
      </c>
      <c r="D19" s="57">
        <f t="shared" si="0"/>
        <v>18669</v>
      </c>
      <c r="E19" s="57">
        <f t="shared" si="1"/>
        <v>14783</v>
      </c>
      <c r="F19" s="57">
        <f t="shared" si="2"/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f t="shared" si="3"/>
        <v>2145</v>
      </c>
      <c r="O19" s="57">
        <f>+[8]資源化量内訳!Y19</f>
        <v>1741</v>
      </c>
      <c r="P19" s="57">
        <f t="shared" si="4"/>
        <v>14783</v>
      </c>
      <c r="Q19" s="57">
        <v>14783</v>
      </c>
      <c r="R19" s="57">
        <f t="shared" si="5"/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f t="shared" si="6"/>
        <v>4059</v>
      </c>
      <c r="AA19" s="57">
        <v>2145</v>
      </c>
      <c r="AB19" s="57">
        <v>1914</v>
      </c>
      <c r="AC19" s="57">
        <f t="shared" si="7"/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5">
        <f t="shared" si="8"/>
        <v>0</v>
      </c>
      <c r="AL19" s="55">
        <v>0</v>
      </c>
      <c r="AM19" s="55">
        <v>0</v>
      </c>
      <c r="AN19" s="55">
        <v>0</v>
      </c>
      <c r="AO19" s="55">
        <v>0</v>
      </c>
      <c r="AP19" s="55">
        <v>0</v>
      </c>
      <c r="AQ19" s="55">
        <v>0</v>
      </c>
      <c r="AR19" s="55">
        <v>0</v>
      </c>
      <c r="AS19" s="55">
        <v>0</v>
      </c>
    </row>
    <row r="20" spans="1:45" ht="13.5" customHeight="1" x14ac:dyDescent="0.2">
      <c r="A20" s="55" t="s">
        <v>26</v>
      </c>
      <c r="B20" s="56" t="s">
        <v>51</v>
      </c>
      <c r="C20" s="55" t="s">
        <v>52</v>
      </c>
      <c r="D20" s="57">
        <f t="shared" si="0"/>
        <v>45642</v>
      </c>
      <c r="E20" s="57">
        <f t="shared" si="1"/>
        <v>35878</v>
      </c>
      <c r="F20" s="57">
        <f t="shared" si="2"/>
        <v>8469</v>
      </c>
      <c r="G20" s="57">
        <v>3347</v>
      </c>
      <c r="H20" s="57">
        <v>0</v>
      </c>
      <c r="I20" s="57">
        <v>0</v>
      </c>
      <c r="J20" s="57">
        <v>0</v>
      </c>
      <c r="K20" s="57">
        <v>3944</v>
      </c>
      <c r="L20" s="57">
        <v>1178</v>
      </c>
      <c r="M20" s="57">
        <v>0</v>
      </c>
      <c r="N20" s="57">
        <f t="shared" si="3"/>
        <v>89</v>
      </c>
      <c r="O20" s="57">
        <f>+[8]資源化量内訳!Y20</f>
        <v>1206</v>
      </c>
      <c r="P20" s="57">
        <f t="shared" si="4"/>
        <v>38177</v>
      </c>
      <c r="Q20" s="57">
        <v>35878</v>
      </c>
      <c r="R20" s="57">
        <f t="shared" si="5"/>
        <v>2299</v>
      </c>
      <c r="S20" s="57">
        <v>2299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f t="shared" si="6"/>
        <v>578</v>
      </c>
      <c r="AA20" s="57">
        <v>89</v>
      </c>
      <c r="AB20" s="57">
        <v>489</v>
      </c>
      <c r="AC20" s="57">
        <f t="shared" si="7"/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5">
        <f t="shared" si="8"/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</row>
    <row r="21" spans="1:45" ht="13.5" customHeight="1" x14ac:dyDescent="0.2">
      <c r="A21" s="55" t="s">
        <v>26</v>
      </c>
      <c r="B21" s="56" t="s">
        <v>53</v>
      </c>
      <c r="C21" s="55" t="s">
        <v>54</v>
      </c>
      <c r="D21" s="57">
        <f t="shared" si="0"/>
        <v>25621</v>
      </c>
      <c r="E21" s="57">
        <f t="shared" si="1"/>
        <v>23302</v>
      </c>
      <c r="F21" s="57">
        <f t="shared" si="2"/>
        <v>1613</v>
      </c>
      <c r="G21" s="57">
        <v>0</v>
      </c>
      <c r="H21" s="57">
        <v>35</v>
      </c>
      <c r="I21" s="57">
        <v>0</v>
      </c>
      <c r="J21" s="57">
        <v>0</v>
      </c>
      <c r="K21" s="57">
        <v>0</v>
      </c>
      <c r="L21" s="57">
        <v>1578</v>
      </c>
      <c r="M21" s="57">
        <v>0</v>
      </c>
      <c r="N21" s="57">
        <f t="shared" si="3"/>
        <v>321</v>
      </c>
      <c r="O21" s="57">
        <f>+[8]資源化量内訳!Y21</f>
        <v>385</v>
      </c>
      <c r="P21" s="57">
        <f t="shared" si="4"/>
        <v>23302</v>
      </c>
      <c r="Q21" s="57">
        <v>23302</v>
      </c>
      <c r="R21" s="57">
        <f t="shared" si="5"/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f t="shared" si="6"/>
        <v>321</v>
      </c>
      <c r="AA21" s="57">
        <v>321</v>
      </c>
      <c r="AB21" s="57">
        <v>0</v>
      </c>
      <c r="AC21" s="57">
        <f t="shared" si="7"/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5">
        <f t="shared" si="8"/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</row>
    <row r="22" spans="1:45" ht="13.5" customHeight="1" x14ac:dyDescent="0.2">
      <c r="A22" s="55" t="s">
        <v>26</v>
      </c>
      <c r="B22" s="56" t="s">
        <v>55</v>
      </c>
      <c r="C22" s="55" t="s">
        <v>56</v>
      </c>
      <c r="D22" s="57">
        <f t="shared" si="0"/>
        <v>6366</v>
      </c>
      <c r="E22" s="57">
        <f t="shared" si="1"/>
        <v>5428</v>
      </c>
      <c r="F22" s="57">
        <f t="shared" si="2"/>
        <v>590</v>
      </c>
      <c r="G22" s="57">
        <v>590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f t="shared" si="3"/>
        <v>0</v>
      </c>
      <c r="O22" s="57">
        <f>+[8]資源化量内訳!Y22</f>
        <v>348</v>
      </c>
      <c r="P22" s="57">
        <f t="shared" si="4"/>
        <v>5817</v>
      </c>
      <c r="Q22" s="57">
        <v>5428</v>
      </c>
      <c r="R22" s="57">
        <f t="shared" si="5"/>
        <v>389</v>
      </c>
      <c r="S22" s="57">
        <v>389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f t="shared" si="6"/>
        <v>733</v>
      </c>
      <c r="AA22" s="57">
        <v>0</v>
      </c>
      <c r="AB22" s="57">
        <v>643</v>
      </c>
      <c r="AC22" s="57">
        <f t="shared" si="7"/>
        <v>90</v>
      </c>
      <c r="AD22" s="57">
        <v>90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5">
        <f t="shared" si="8"/>
        <v>0</v>
      </c>
      <c r="AL22" s="55">
        <v>0</v>
      </c>
      <c r="AM22" s="55">
        <v>0</v>
      </c>
      <c r="AN22" s="55">
        <v>0</v>
      </c>
      <c r="AO22" s="55">
        <v>0</v>
      </c>
      <c r="AP22" s="55">
        <v>0</v>
      </c>
      <c r="AQ22" s="55">
        <v>0</v>
      </c>
      <c r="AR22" s="55">
        <v>0</v>
      </c>
      <c r="AS22" s="55">
        <v>0</v>
      </c>
    </row>
    <row r="23" spans="1:45" ht="13.5" customHeight="1" x14ac:dyDescent="0.2">
      <c r="A23" s="55" t="s">
        <v>26</v>
      </c>
      <c r="B23" s="56" t="s">
        <v>57</v>
      </c>
      <c r="C23" s="55" t="s">
        <v>58</v>
      </c>
      <c r="D23" s="57">
        <f t="shared" si="0"/>
        <v>13970</v>
      </c>
      <c r="E23" s="57">
        <f t="shared" si="1"/>
        <v>12292</v>
      </c>
      <c r="F23" s="57">
        <f t="shared" si="2"/>
        <v>1028</v>
      </c>
      <c r="G23" s="57">
        <v>643</v>
      </c>
      <c r="H23" s="57">
        <v>0</v>
      </c>
      <c r="I23" s="57">
        <v>0</v>
      </c>
      <c r="J23" s="57">
        <v>0</v>
      </c>
      <c r="K23" s="57">
        <v>0</v>
      </c>
      <c r="L23" s="57">
        <v>385</v>
      </c>
      <c r="M23" s="57">
        <v>0</v>
      </c>
      <c r="N23" s="57">
        <f t="shared" si="3"/>
        <v>0</v>
      </c>
      <c r="O23" s="57">
        <f>+[8]資源化量内訳!Y23</f>
        <v>650</v>
      </c>
      <c r="P23" s="57">
        <f t="shared" si="4"/>
        <v>12292</v>
      </c>
      <c r="Q23" s="57">
        <v>12292</v>
      </c>
      <c r="R23" s="57">
        <f t="shared" si="5"/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f t="shared" si="6"/>
        <v>582</v>
      </c>
      <c r="AA23" s="57">
        <v>0</v>
      </c>
      <c r="AB23" s="57">
        <v>490</v>
      </c>
      <c r="AC23" s="57">
        <f t="shared" si="7"/>
        <v>92</v>
      </c>
      <c r="AD23" s="57">
        <v>92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5">
        <f t="shared" si="8"/>
        <v>0</v>
      </c>
      <c r="AL23" s="55">
        <v>0</v>
      </c>
      <c r="AM23" s="55">
        <v>0</v>
      </c>
      <c r="AN23" s="55">
        <v>0</v>
      </c>
      <c r="AO23" s="55">
        <v>0</v>
      </c>
      <c r="AP23" s="55">
        <v>0</v>
      </c>
      <c r="AQ23" s="55">
        <v>0</v>
      </c>
      <c r="AR23" s="55">
        <v>0</v>
      </c>
      <c r="AS23" s="55">
        <v>0</v>
      </c>
    </row>
    <row r="24" spans="1:45" ht="13.5" customHeight="1" x14ac:dyDescent="0.2">
      <c r="A24" s="55" t="s">
        <v>26</v>
      </c>
      <c r="B24" s="56" t="s">
        <v>59</v>
      </c>
      <c r="C24" s="55" t="s">
        <v>60</v>
      </c>
      <c r="D24" s="57">
        <f t="shared" si="0"/>
        <v>6762</v>
      </c>
      <c r="E24" s="57">
        <f t="shared" si="1"/>
        <v>5334</v>
      </c>
      <c r="F24" s="57">
        <f t="shared" si="2"/>
        <v>1325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1325</v>
      </c>
      <c r="M24" s="57">
        <v>0</v>
      </c>
      <c r="N24" s="57">
        <f t="shared" si="3"/>
        <v>103</v>
      </c>
      <c r="O24" s="57">
        <f>+[8]資源化量内訳!Y24</f>
        <v>0</v>
      </c>
      <c r="P24" s="57">
        <f t="shared" si="4"/>
        <v>5334</v>
      </c>
      <c r="Q24" s="57">
        <v>5334</v>
      </c>
      <c r="R24" s="57">
        <f t="shared" si="5"/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f t="shared" si="6"/>
        <v>762</v>
      </c>
      <c r="AA24" s="57">
        <v>103</v>
      </c>
      <c r="AB24" s="57">
        <v>659</v>
      </c>
      <c r="AC24" s="57">
        <f t="shared" si="7"/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5">
        <f t="shared" si="8"/>
        <v>0</v>
      </c>
      <c r="AL24" s="55">
        <v>0</v>
      </c>
      <c r="AM24" s="55">
        <v>0</v>
      </c>
      <c r="AN24" s="55">
        <v>0</v>
      </c>
      <c r="AO24" s="55">
        <v>0</v>
      </c>
      <c r="AP24" s="55">
        <v>0</v>
      </c>
      <c r="AQ24" s="55">
        <v>0</v>
      </c>
      <c r="AR24" s="55">
        <v>0</v>
      </c>
      <c r="AS24" s="55">
        <v>0</v>
      </c>
    </row>
    <row r="25" spans="1:45" ht="13.5" customHeight="1" x14ac:dyDescent="0.2">
      <c r="A25" s="55" t="s">
        <v>26</v>
      </c>
      <c r="B25" s="56" t="s">
        <v>61</v>
      </c>
      <c r="C25" s="55" t="s">
        <v>62</v>
      </c>
      <c r="D25" s="57">
        <f t="shared" si="0"/>
        <v>9965</v>
      </c>
      <c r="E25" s="57">
        <f t="shared" si="1"/>
        <v>8520</v>
      </c>
      <c r="F25" s="57">
        <f t="shared" si="2"/>
        <v>824</v>
      </c>
      <c r="G25" s="57">
        <v>254</v>
      </c>
      <c r="H25" s="57">
        <v>0</v>
      </c>
      <c r="I25" s="57">
        <v>0</v>
      </c>
      <c r="J25" s="57">
        <v>0</v>
      </c>
      <c r="K25" s="57">
        <v>85</v>
      </c>
      <c r="L25" s="57">
        <v>485</v>
      </c>
      <c r="M25" s="57">
        <v>0</v>
      </c>
      <c r="N25" s="57">
        <f t="shared" si="3"/>
        <v>0</v>
      </c>
      <c r="O25" s="57">
        <f>+[8]資源化量内訳!Y25</f>
        <v>621</v>
      </c>
      <c r="P25" s="57">
        <f t="shared" si="4"/>
        <v>8520</v>
      </c>
      <c r="Q25" s="57">
        <v>8520</v>
      </c>
      <c r="R25" s="57">
        <f t="shared" si="5"/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f t="shared" si="6"/>
        <v>420</v>
      </c>
      <c r="AA25" s="57">
        <v>0</v>
      </c>
      <c r="AB25" s="57">
        <v>420</v>
      </c>
      <c r="AC25" s="57">
        <f t="shared" si="7"/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5">
        <f t="shared" si="8"/>
        <v>0</v>
      </c>
      <c r="AL25" s="55">
        <v>0</v>
      </c>
      <c r="AM25" s="55">
        <v>0</v>
      </c>
      <c r="AN25" s="55">
        <v>0</v>
      </c>
      <c r="AO25" s="55">
        <v>0</v>
      </c>
      <c r="AP25" s="55">
        <v>0</v>
      </c>
      <c r="AQ25" s="55">
        <v>0</v>
      </c>
      <c r="AR25" s="55">
        <v>0</v>
      </c>
      <c r="AS25" s="55">
        <v>0</v>
      </c>
    </row>
    <row r="26" spans="1:45" ht="13.5" customHeight="1" x14ac:dyDescent="0.2">
      <c r="A26" s="55" t="s">
        <v>26</v>
      </c>
      <c r="B26" s="56" t="s">
        <v>63</v>
      </c>
      <c r="C26" s="55" t="s">
        <v>64</v>
      </c>
      <c r="D26" s="57">
        <f t="shared" si="0"/>
        <v>13329</v>
      </c>
      <c r="E26" s="57">
        <f t="shared" si="1"/>
        <v>10594</v>
      </c>
      <c r="F26" s="57">
        <f t="shared" si="2"/>
        <v>2023</v>
      </c>
      <c r="G26" s="57">
        <v>0</v>
      </c>
      <c r="H26" s="57">
        <v>46</v>
      </c>
      <c r="I26" s="57">
        <v>0</v>
      </c>
      <c r="J26" s="57">
        <v>0</v>
      </c>
      <c r="K26" s="57">
        <v>0</v>
      </c>
      <c r="L26" s="57">
        <v>1977</v>
      </c>
      <c r="M26" s="57">
        <v>0</v>
      </c>
      <c r="N26" s="57">
        <f t="shared" si="3"/>
        <v>712</v>
      </c>
      <c r="O26" s="57">
        <f>+[8]資源化量内訳!Y26</f>
        <v>0</v>
      </c>
      <c r="P26" s="57">
        <f t="shared" si="4"/>
        <v>10839</v>
      </c>
      <c r="Q26" s="57">
        <v>10594</v>
      </c>
      <c r="R26" s="57">
        <f t="shared" si="5"/>
        <v>245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245</v>
      </c>
      <c r="Y26" s="57">
        <v>0</v>
      </c>
      <c r="Z26" s="57">
        <f t="shared" si="6"/>
        <v>1414</v>
      </c>
      <c r="AA26" s="57">
        <v>712</v>
      </c>
      <c r="AB26" s="57">
        <v>687</v>
      </c>
      <c r="AC26" s="57">
        <f t="shared" si="7"/>
        <v>15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15</v>
      </c>
      <c r="AJ26" s="57">
        <v>0</v>
      </c>
      <c r="AK26" s="55">
        <f t="shared" si="8"/>
        <v>0</v>
      </c>
      <c r="AL26" s="55">
        <v>0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</row>
    <row r="27" spans="1:45" ht="13.5" customHeight="1" x14ac:dyDescent="0.2">
      <c r="A27" s="55" t="s">
        <v>26</v>
      </c>
      <c r="B27" s="56" t="s">
        <v>65</v>
      </c>
      <c r="C27" s="55" t="s">
        <v>66</v>
      </c>
      <c r="D27" s="57">
        <f t="shared" si="0"/>
        <v>9931</v>
      </c>
      <c r="E27" s="57">
        <f t="shared" si="1"/>
        <v>8947</v>
      </c>
      <c r="F27" s="57">
        <f t="shared" si="2"/>
        <v>842</v>
      </c>
      <c r="G27" s="57">
        <v>263</v>
      </c>
      <c r="H27" s="57">
        <v>0</v>
      </c>
      <c r="I27" s="57">
        <v>0</v>
      </c>
      <c r="J27" s="57">
        <v>0</v>
      </c>
      <c r="K27" s="57">
        <v>0</v>
      </c>
      <c r="L27" s="57">
        <v>579</v>
      </c>
      <c r="M27" s="57">
        <v>0</v>
      </c>
      <c r="N27" s="57">
        <f t="shared" si="3"/>
        <v>0</v>
      </c>
      <c r="O27" s="57">
        <f>+[8]資源化量内訳!Y27</f>
        <v>142</v>
      </c>
      <c r="P27" s="57">
        <f t="shared" si="4"/>
        <v>8980</v>
      </c>
      <c r="Q27" s="57">
        <v>8947</v>
      </c>
      <c r="R27" s="57">
        <f t="shared" si="5"/>
        <v>33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33</v>
      </c>
      <c r="Y27" s="57">
        <v>0</v>
      </c>
      <c r="Z27" s="57">
        <f t="shared" si="6"/>
        <v>1114</v>
      </c>
      <c r="AA27" s="57">
        <v>0</v>
      </c>
      <c r="AB27" s="57">
        <v>1078</v>
      </c>
      <c r="AC27" s="57">
        <f t="shared" si="7"/>
        <v>36</v>
      </c>
      <c r="AD27" s="57">
        <v>32</v>
      </c>
      <c r="AE27" s="57">
        <v>0</v>
      </c>
      <c r="AF27" s="57">
        <v>0</v>
      </c>
      <c r="AG27" s="57">
        <v>0</v>
      </c>
      <c r="AH27" s="57">
        <v>0</v>
      </c>
      <c r="AI27" s="57">
        <v>4</v>
      </c>
      <c r="AJ27" s="57">
        <v>0</v>
      </c>
      <c r="AK27" s="55">
        <f t="shared" si="8"/>
        <v>0</v>
      </c>
      <c r="AL27" s="55">
        <v>0</v>
      </c>
      <c r="AM27" s="55">
        <v>0</v>
      </c>
      <c r="AN27" s="55">
        <v>0</v>
      </c>
      <c r="AO27" s="55">
        <v>0</v>
      </c>
      <c r="AP27" s="55">
        <v>0</v>
      </c>
      <c r="AQ27" s="55">
        <v>0</v>
      </c>
      <c r="AR27" s="55">
        <v>0</v>
      </c>
      <c r="AS27" s="55">
        <v>0</v>
      </c>
    </row>
    <row r="28" spans="1:45" ht="13.5" customHeight="1" x14ac:dyDescent="0.2">
      <c r="A28" s="55" t="s">
        <v>26</v>
      </c>
      <c r="B28" s="56" t="s">
        <v>67</v>
      </c>
      <c r="C28" s="55" t="s">
        <v>68</v>
      </c>
      <c r="D28" s="57">
        <f t="shared" si="0"/>
        <v>8486</v>
      </c>
      <c r="E28" s="57">
        <f t="shared" si="1"/>
        <v>6554</v>
      </c>
      <c r="F28" s="57">
        <f t="shared" si="2"/>
        <v>1396</v>
      </c>
      <c r="G28" s="57">
        <v>661</v>
      </c>
      <c r="H28" s="57">
        <v>0</v>
      </c>
      <c r="I28" s="57">
        <v>0</v>
      </c>
      <c r="J28" s="57">
        <v>0</v>
      </c>
      <c r="K28" s="57">
        <v>0</v>
      </c>
      <c r="L28" s="57">
        <v>735</v>
      </c>
      <c r="M28" s="57">
        <v>0</v>
      </c>
      <c r="N28" s="57">
        <f t="shared" si="3"/>
        <v>536</v>
      </c>
      <c r="O28" s="57">
        <f>+[8]資源化量内訳!Y28</f>
        <v>0</v>
      </c>
      <c r="P28" s="57">
        <f t="shared" si="4"/>
        <v>7008</v>
      </c>
      <c r="Q28" s="57">
        <v>6554</v>
      </c>
      <c r="R28" s="57">
        <f t="shared" si="5"/>
        <v>454</v>
      </c>
      <c r="S28" s="57">
        <v>454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f t="shared" si="6"/>
        <v>1034</v>
      </c>
      <c r="AA28" s="57">
        <v>536</v>
      </c>
      <c r="AB28" s="57">
        <v>452</v>
      </c>
      <c r="AC28" s="57">
        <f t="shared" si="7"/>
        <v>46</v>
      </c>
      <c r="AD28" s="57">
        <v>46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5">
        <f t="shared" si="8"/>
        <v>0</v>
      </c>
      <c r="AL28" s="55">
        <v>0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0</v>
      </c>
    </row>
    <row r="29" spans="1:45" ht="13.5" customHeight="1" x14ac:dyDescent="0.2">
      <c r="A29" s="55" t="s">
        <v>26</v>
      </c>
      <c r="B29" s="56" t="s">
        <v>69</v>
      </c>
      <c r="C29" s="55" t="s">
        <v>70</v>
      </c>
      <c r="D29" s="57">
        <f t="shared" si="0"/>
        <v>9620</v>
      </c>
      <c r="E29" s="57">
        <f t="shared" si="1"/>
        <v>8669</v>
      </c>
      <c r="F29" s="57">
        <f t="shared" si="2"/>
        <v>951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951</v>
      </c>
      <c r="M29" s="57">
        <v>0</v>
      </c>
      <c r="N29" s="57">
        <f t="shared" si="3"/>
        <v>0</v>
      </c>
      <c r="O29" s="57">
        <f>+[8]資源化量内訳!Y29</f>
        <v>0</v>
      </c>
      <c r="P29" s="57">
        <f t="shared" si="4"/>
        <v>8669</v>
      </c>
      <c r="Q29" s="57">
        <v>8669</v>
      </c>
      <c r="R29" s="57">
        <f t="shared" si="5"/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f t="shared" si="6"/>
        <v>208</v>
      </c>
      <c r="AA29" s="57">
        <v>0</v>
      </c>
      <c r="AB29" s="57">
        <v>208</v>
      </c>
      <c r="AC29" s="57">
        <f t="shared" si="7"/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5">
        <f t="shared" si="8"/>
        <v>0</v>
      </c>
      <c r="AL29" s="55">
        <v>0</v>
      </c>
      <c r="AM29" s="55">
        <v>0</v>
      </c>
      <c r="AN29" s="55">
        <v>0</v>
      </c>
      <c r="AO29" s="55">
        <v>0</v>
      </c>
      <c r="AP29" s="55">
        <v>0</v>
      </c>
      <c r="AQ29" s="55">
        <v>0</v>
      </c>
      <c r="AR29" s="55">
        <v>0</v>
      </c>
      <c r="AS29" s="55">
        <v>0</v>
      </c>
    </row>
    <row r="30" spans="1:45" ht="13.5" customHeight="1" x14ac:dyDescent="0.2">
      <c r="A30" s="55" t="s">
        <v>26</v>
      </c>
      <c r="B30" s="56" t="s">
        <v>71</v>
      </c>
      <c r="C30" s="55" t="s">
        <v>72</v>
      </c>
      <c r="D30" s="57">
        <f t="shared" si="0"/>
        <v>7509</v>
      </c>
      <c r="E30" s="57">
        <f t="shared" si="1"/>
        <v>6654</v>
      </c>
      <c r="F30" s="57">
        <f t="shared" si="2"/>
        <v>855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710</v>
      </c>
      <c r="M30" s="57">
        <v>145</v>
      </c>
      <c r="N30" s="57">
        <f t="shared" si="3"/>
        <v>0</v>
      </c>
      <c r="O30" s="57">
        <f>+[8]資源化量内訳!Y30</f>
        <v>0</v>
      </c>
      <c r="P30" s="57">
        <f t="shared" si="4"/>
        <v>6654</v>
      </c>
      <c r="Q30" s="57">
        <v>6654</v>
      </c>
      <c r="R30" s="57">
        <f t="shared" si="5"/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f t="shared" si="6"/>
        <v>298</v>
      </c>
      <c r="AA30" s="57">
        <v>0</v>
      </c>
      <c r="AB30" s="57">
        <v>153</v>
      </c>
      <c r="AC30" s="57">
        <f t="shared" si="7"/>
        <v>145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145</v>
      </c>
      <c r="AK30" s="55">
        <f t="shared" si="8"/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</row>
    <row r="31" spans="1:45" ht="13.5" customHeight="1" x14ac:dyDescent="0.2">
      <c r="A31" s="55" t="s">
        <v>26</v>
      </c>
      <c r="B31" s="56" t="s">
        <v>73</v>
      </c>
      <c r="C31" s="55" t="s">
        <v>74</v>
      </c>
      <c r="D31" s="57">
        <f t="shared" si="0"/>
        <v>7793</v>
      </c>
      <c r="E31" s="57">
        <f t="shared" si="1"/>
        <v>6192</v>
      </c>
      <c r="F31" s="57">
        <f t="shared" si="2"/>
        <v>835</v>
      </c>
      <c r="G31" s="57">
        <v>784</v>
      </c>
      <c r="H31" s="57">
        <v>0</v>
      </c>
      <c r="I31" s="57">
        <v>0</v>
      </c>
      <c r="J31" s="57">
        <v>0</v>
      </c>
      <c r="K31" s="57">
        <v>0</v>
      </c>
      <c r="L31" s="57">
        <v>51</v>
      </c>
      <c r="M31" s="57">
        <v>0</v>
      </c>
      <c r="N31" s="57">
        <f t="shared" si="3"/>
        <v>508</v>
      </c>
      <c r="O31" s="57">
        <f>+[8]資源化量内訳!Y31</f>
        <v>258</v>
      </c>
      <c r="P31" s="57">
        <f t="shared" si="4"/>
        <v>6694</v>
      </c>
      <c r="Q31" s="57">
        <v>6192</v>
      </c>
      <c r="R31" s="57">
        <f t="shared" si="5"/>
        <v>502</v>
      </c>
      <c r="S31" s="57">
        <v>502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f t="shared" si="6"/>
        <v>1048</v>
      </c>
      <c r="AA31" s="57">
        <v>508</v>
      </c>
      <c r="AB31" s="57">
        <v>488</v>
      </c>
      <c r="AC31" s="57">
        <f t="shared" si="7"/>
        <v>52</v>
      </c>
      <c r="AD31" s="57">
        <v>52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5">
        <f t="shared" si="8"/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</row>
    <row r="32" spans="1:45" ht="13.5" customHeight="1" x14ac:dyDescent="0.2">
      <c r="A32" s="55" t="s">
        <v>26</v>
      </c>
      <c r="B32" s="56" t="s">
        <v>75</v>
      </c>
      <c r="C32" s="55" t="s">
        <v>76</v>
      </c>
      <c r="D32" s="57">
        <f t="shared" si="0"/>
        <v>9314</v>
      </c>
      <c r="E32" s="57">
        <f t="shared" si="1"/>
        <v>7923</v>
      </c>
      <c r="F32" s="57">
        <f t="shared" si="2"/>
        <v>1117</v>
      </c>
      <c r="G32" s="57">
        <v>656</v>
      </c>
      <c r="H32" s="57">
        <v>34</v>
      </c>
      <c r="I32" s="57">
        <v>0</v>
      </c>
      <c r="J32" s="57">
        <v>0</v>
      </c>
      <c r="K32" s="57">
        <v>0</v>
      </c>
      <c r="L32" s="57">
        <v>413</v>
      </c>
      <c r="M32" s="57">
        <v>14</v>
      </c>
      <c r="N32" s="57">
        <f t="shared" si="3"/>
        <v>43</v>
      </c>
      <c r="O32" s="57">
        <f>+[8]資源化量内訳!Y32</f>
        <v>231</v>
      </c>
      <c r="P32" s="57">
        <f t="shared" si="4"/>
        <v>7923</v>
      </c>
      <c r="Q32" s="57">
        <v>7923</v>
      </c>
      <c r="R32" s="57">
        <f t="shared" si="5"/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f t="shared" si="6"/>
        <v>834</v>
      </c>
      <c r="AA32" s="57">
        <v>43</v>
      </c>
      <c r="AB32" s="57">
        <v>777</v>
      </c>
      <c r="AC32" s="57">
        <f t="shared" si="7"/>
        <v>14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14</v>
      </c>
      <c r="AK32" s="55">
        <f t="shared" si="8"/>
        <v>0</v>
      </c>
      <c r="AL32" s="55">
        <v>0</v>
      </c>
      <c r="AM32" s="55">
        <v>0</v>
      </c>
      <c r="AN32" s="55">
        <v>0</v>
      </c>
      <c r="AO32" s="55">
        <v>0</v>
      </c>
      <c r="AP32" s="55">
        <v>0</v>
      </c>
      <c r="AQ32" s="55">
        <v>0</v>
      </c>
      <c r="AR32" s="55">
        <v>0</v>
      </c>
      <c r="AS32" s="55">
        <v>0</v>
      </c>
    </row>
    <row r="33" spans="1:45" ht="13.5" customHeight="1" x14ac:dyDescent="0.2">
      <c r="A33" s="55" t="s">
        <v>26</v>
      </c>
      <c r="B33" s="56" t="s">
        <v>77</v>
      </c>
      <c r="C33" s="55" t="s">
        <v>78</v>
      </c>
      <c r="D33" s="57">
        <f t="shared" si="0"/>
        <v>1813</v>
      </c>
      <c r="E33" s="57">
        <f t="shared" si="1"/>
        <v>1365</v>
      </c>
      <c r="F33" s="57">
        <f t="shared" si="2"/>
        <v>229</v>
      </c>
      <c r="G33" s="57">
        <v>229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f t="shared" si="3"/>
        <v>0</v>
      </c>
      <c r="O33" s="57">
        <f>+[8]資源化量内訳!Y33</f>
        <v>219</v>
      </c>
      <c r="P33" s="57">
        <f t="shared" si="4"/>
        <v>1522</v>
      </c>
      <c r="Q33" s="57">
        <v>1365</v>
      </c>
      <c r="R33" s="57">
        <f t="shared" si="5"/>
        <v>157</v>
      </c>
      <c r="S33" s="57">
        <v>157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f t="shared" si="6"/>
        <v>111</v>
      </c>
      <c r="AA33" s="57">
        <v>0</v>
      </c>
      <c r="AB33" s="57">
        <v>95</v>
      </c>
      <c r="AC33" s="57">
        <f t="shared" si="7"/>
        <v>16</v>
      </c>
      <c r="AD33" s="57">
        <v>16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5">
        <f t="shared" si="8"/>
        <v>0</v>
      </c>
      <c r="AL33" s="55">
        <v>0</v>
      </c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</row>
    <row r="34" spans="1:45" ht="13.5" customHeight="1" x14ac:dyDescent="0.2">
      <c r="A34" s="55" t="s">
        <v>26</v>
      </c>
      <c r="B34" s="56" t="s">
        <v>79</v>
      </c>
      <c r="C34" s="55" t="s">
        <v>80</v>
      </c>
      <c r="D34" s="57">
        <f t="shared" si="0"/>
        <v>5278</v>
      </c>
      <c r="E34" s="57">
        <f t="shared" si="1"/>
        <v>4423</v>
      </c>
      <c r="F34" s="57">
        <f t="shared" si="2"/>
        <v>668</v>
      </c>
      <c r="G34" s="57">
        <v>438</v>
      </c>
      <c r="H34" s="57">
        <v>0</v>
      </c>
      <c r="I34" s="57">
        <v>0</v>
      </c>
      <c r="J34" s="57">
        <v>0</v>
      </c>
      <c r="K34" s="57">
        <v>0</v>
      </c>
      <c r="L34" s="57">
        <v>230</v>
      </c>
      <c r="M34" s="57">
        <v>0</v>
      </c>
      <c r="N34" s="57">
        <f t="shared" si="3"/>
        <v>187</v>
      </c>
      <c r="O34" s="57">
        <f>+[8]資源化量内訳!Y34</f>
        <v>0</v>
      </c>
      <c r="P34" s="57">
        <f t="shared" si="4"/>
        <v>4725</v>
      </c>
      <c r="Q34" s="57">
        <v>4423</v>
      </c>
      <c r="R34" s="57">
        <f t="shared" si="5"/>
        <v>302</v>
      </c>
      <c r="S34" s="57">
        <v>302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f t="shared" si="6"/>
        <v>393</v>
      </c>
      <c r="AA34" s="57">
        <v>187</v>
      </c>
      <c r="AB34" s="57">
        <v>176</v>
      </c>
      <c r="AC34" s="57">
        <f t="shared" si="7"/>
        <v>30</v>
      </c>
      <c r="AD34" s="57">
        <v>30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5">
        <f t="shared" si="8"/>
        <v>0</v>
      </c>
      <c r="AL34" s="55">
        <v>0</v>
      </c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</row>
    <row r="35" spans="1:45" ht="13.5" customHeight="1" x14ac:dyDescent="0.2">
      <c r="A35" s="55" t="s">
        <v>26</v>
      </c>
      <c r="B35" s="56" t="s">
        <v>81</v>
      </c>
      <c r="C35" s="55" t="s">
        <v>82</v>
      </c>
      <c r="D35" s="57">
        <f t="shared" si="0"/>
        <v>2905</v>
      </c>
      <c r="E35" s="57">
        <f t="shared" si="1"/>
        <v>2023</v>
      </c>
      <c r="F35" s="57">
        <f t="shared" si="2"/>
        <v>353</v>
      </c>
      <c r="G35" s="57">
        <v>257</v>
      </c>
      <c r="H35" s="57">
        <v>63</v>
      </c>
      <c r="I35" s="57">
        <v>0</v>
      </c>
      <c r="J35" s="57">
        <v>0</v>
      </c>
      <c r="K35" s="57">
        <v>0</v>
      </c>
      <c r="L35" s="57">
        <v>33</v>
      </c>
      <c r="M35" s="57">
        <v>0</v>
      </c>
      <c r="N35" s="57">
        <f t="shared" si="3"/>
        <v>85</v>
      </c>
      <c r="O35" s="57">
        <f>+[8]資源化量内訳!Y35</f>
        <v>444</v>
      </c>
      <c r="P35" s="57">
        <f t="shared" si="4"/>
        <v>2200</v>
      </c>
      <c r="Q35" s="57">
        <v>2023</v>
      </c>
      <c r="R35" s="57">
        <f t="shared" si="5"/>
        <v>177</v>
      </c>
      <c r="S35" s="57">
        <v>177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f t="shared" si="6"/>
        <v>184</v>
      </c>
      <c r="AA35" s="57">
        <v>85</v>
      </c>
      <c r="AB35" s="57">
        <v>81</v>
      </c>
      <c r="AC35" s="57">
        <f t="shared" si="7"/>
        <v>18</v>
      </c>
      <c r="AD35" s="57">
        <v>18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5">
        <f t="shared" si="8"/>
        <v>0</v>
      </c>
      <c r="AL35" s="55">
        <v>0</v>
      </c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</row>
    <row r="36" spans="1:45" ht="13.5" customHeight="1" x14ac:dyDescent="0.2">
      <c r="A36" s="55" t="s">
        <v>26</v>
      </c>
      <c r="B36" s="56" t="s">
        <v>83</v>
      </c>
      <c r="C36" s="55" t="s">
        <v>84</v>
      </c>
      <c r="D36" s="57">
        <f t="shared" si="0"/>
        <v>4887</v>
      </c>
      <c r="E36" s="57">
        <f t="shared" si="1"/>
        <v>4177</v>
      </c>
      <c r="F36" s="57">
        <f t="shared" si="2"/>
        <v>514</v>
      </c>
      <c r="G36" s="57">
        <v>514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f t="shared" si="3"/>
        <v>97</v>
      </c>
      <c r="O36" s="57">
        <f>+[8]資源化量内訳!Y36</f>
        <v>99</v>
      </c>
      <c r="P36" s="57">
        <f t="shared" si="4"/>
        <v>4530</v>
      </c>
      <c r="Q36" s="57">
        <v>4177</v>
      </c>
      <c r="R36" s="57">
        <f t="shared" si="5"/>
        <v>353</v>
      </c>
      <c r="S36" s="57">
        <v>353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f t="shared" si="6"/>
        <v>299</v>
      </c>
      <c r="AA36" s="57">
        <v>97</v>
      </c>
      <c r="AB36" s="57">
        <v>166</v>
      </c>
      <c r="AC36" s="57">
        <f t="shared" si="7"/>
        <v>36</v>
      </c>
      <c r="AD36" s="57">
        <v>36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5">
        <f t="shared" si="8"/>
        <v>0</v>
      </c>
      <c r="AL36" s="55">
        <v>0</v>
      </c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</row>
    <row r="37" spans="1:45" ht="13.5" customHeight="1" x14ac:dyDescent="0.2">
      <c r="A37" s="55" t="s">
        <v>26</v>
      </c>
      <c r="B37" s="56" t="s">
        <v>85</v>
      </c>
      <c r="C37" s="55" t="s">
        <v>86</v>
      </c>
      <c r="D37" s="57">
        <f t="shared" si="0"/>
        <v>5643</v>
      </c>
      <c r="E37" s="57">
        <f t="shared" si="1"/>
        <v>4135</v>
      </c>
      <c r="F37" s="57">
        <f t="shared" si="2"/>
        <v>1501</v>
      </c>
      <c r="G37" s="57">
        <v>82</v>
      </c>
      <c r="H37" s="57">
        <v>0</v>
      </c>
      <c r="I37" s="57">
        <v>0</v>
      </c>
      <c r="J37" s="57">
        <v>0</v>
      </c>
      <c r="K37" s="57">
        <v>312</v>
      </c>
      <c r="L37" s="57">
        <v>737</v>
      </c>
      <c r="M37" s="57">
        <v>370</v>
      </c>
      <c r="N37" s="57">
        <f t="shared" si="3"/>
        <v>7</v>
      </c>
      <c r="O37" s="57">
        <f>+[8]資源化量内訳!Y37</f>
        <v>0</v>
      </c>
      <c r="P37" s="57">
        <f t="shared" si="4"/>
        <v>4135</v>
      </c>
      <c r="Q37" s="57">
        <v>4135</v>
      </c>
      <c r="R37" s="57">
        <f t="shared" si="5"/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f t="shared" si="6"/>
        <v>202</v>
      </c>
      <c r="AA37" s="57">
        <v>7</v>
      </c>
      <c r="AB37" s="57">
        <v>0</v>
      </c>
      <c r="AC37" s="57">
        <f t="shared" si="7"/>
        <v>195</v>
      </c>
      <c r="AD37" s="57">
        <v>82</v>
      </c>
      <c r="AE37" s="57">
        <v>0</v>
      </c>
      <c r="AF37" s="57">
        <v>0</v>
      </c>
      <c r="AG37" s="57">
        <v>0</v>
      </c>
      <c r="AH37" s="57">
        <v>1</v>
      </c>
      <c r="AI37" s="57">
        <v>0</v>
      </c>
      <c r="AJ37" s="57">
        <v>112</v>
      </c>
      <c r="AK37" s="55">
        <f t="shared" si="8"/>
        <v>0</v>
      </c>
      <c r="AL37" s="55">
        <v>0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</row>
    <row r="38" spans="1:45" ht="13.5" customHeight="1" x14ac:dyDescent="0.2">
      <c r="A38" s="55" t="s">
        <v>26</v>
      </c>
      <c r="B38" s="56" t="s">
        <v>87</v>
      </c>
      <c r="C38" s="55" t="s">
        <v>88</v>
      </c>
      <c r="D38" s="57">
        <f t="shared" si="0"/>
        <v>5565</v>
      </c>
      <c r="E38" s="57">
        <f t="shared" si="1"/>
        <v>4450</v>
      </c>
      <c r="F38" s="57">
        <f t="shared" si="2"/>
        <v>760</v>
      </c>
      <c r="G38" s="57">
        <v>760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f t="shared" si="3"/>
        <v>0</v>
      </c>
      <c r="O38" s="57">
        <f>+[8]資源化量内訳!Y38</f>
        <v>355</v>
      </c>
      <c r="P38" s="57">
        <f t="shared" si="4"/>
        <v>4703</v>
      </c>
      <c r="Q38" s="57">
        <v>4450</v>
      </c>
      <c r="R38" s="57">
        <f t="shared" si="5"/>
        <v>253</v>
      </c>
      <c r="S38" s="57">
        <v>253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f t="shared" si="6"/>
        <v>253</v>
      </c>
      <c r="AA38" s="57">
        <v>0</v>
      </c>
      <c r="AB38" s="57">
        <v>177</v>
      </c>
      <c r="AC38" s="57">
        <f t="shared" si="7"/>
        <v>76</v>
      </c>
      <c r="AD38" s="57">
        <v>76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5">
        <f t="shared" si="8"/>
        <v>0</v>
      </c>
      <c r="AL38" s="55">
        <v>0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</row>
    <row r="39" spans="1:45" ht="13.5" customHeight="1" x14ac:dyDescent="0.2">
      <c r="A39" s="55" t="s">
        <v>26</v>
      </c>
      <c r="B39" s="56" t="s">
        <v>89</v>
      </c>
      <c r="C39" s="55" t="s">
        <v>90</v>
      </c>
      <c r="D39" s="57">
        <f t="shared" si="0"/>
        <v>5608</v>
      </c>
      <c r="E39" s="57">
        <f t="shared" si="1"/>
        <v>4607</v>
      </c>
      <c r="F39" s="57">
        <f t="shared" si="2"/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f t="shared" si="3"/>
        <v>0</v>
      </c>
      <c r="O39" s="57">
        <f>+[8]資源化量内訳!Y39</f>
        <v>1001</v>
      </c>
      <c r="P39" s="57">
        <f t="shared" si="4"/>
        <v>4607</v>
      </c>
      <c r="Q39" s="57">
        <v>4607</v>
      </c>
      <c r="R39" s="57">
        <f t="shared" si="5"/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f t="shared" si="6"/>
        <v>184</v>
      </c>
      <c r="AA39" s="57">
        <v>0</v>
      </c>
      <c r="AB39" s="57">
        <v>184</v>
      </c>
      <c r="AC39" s="57">
        <f t="shared" si="7"/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5">
        <f t="shared" si="8"/>
        <v>0</v>
      </c>
      <c r="AL39" s="55">
        <v>0</v>
      </c>
      <c r="AM39" s="55">
        <v>0</v>
      </c>
      <c r="AN39" s="55">
        <v>0</v>
      </c>
      <c r="AO39" s="55">
        <v>0</v>
      </c>
      <c r="AP39" s="55">
        <v>0</v>
      </c>
      <c r="AQ39" s="55">
        <v>0</v>
      </c>
      <c r="AR39" s="55">
        <v>0</v>
      </c>
      <c r="AS39" s="55">
        <v>0</v>
      </c>
    </row>
    <row r="40" spans="1:45" ht="13.5" customHeight="1" x14ac:dyDescent="0.2">
      <c r="A40" s="55" t="s">
        <v>26</v>
      </c>
      <c r="B40" s="56" t="s">
        <v>91</v>
      </c>
      <c r="C40" s="55" t="s">
        <v>92</v>
      </c>
      <c r="D40" s="57">
        <f t="shared" si="0"/>
        <v>5500</v>
      </c>
      <c r="E40" s="57">
        <f t="shared" si="1"/>
        <v>4706</v>
      </c>
      <c r="F40" s="57">
        <f t="shared" si="2"/>
        <v>780</v>
      </c>
      <c r="G40" s="57">
        <v>165</v>
      </c>
      <c r="H40" s="57">
        <v>0</v>
      </c>
      <c r="I40" s="57">
        <v>0</v>
      </c>
      <c r="J40" s="57">
        <v>0</v>
      </c>
      <c r="K40" s="57">
        <v>40</v>
      </c>
      <c r="L40" s="57">
        <v>575</v>
      </c>
      <c r="M40" s="57">
        <v>0</v>
      </c>
      <c r="N40" s="57">
        <f t="shared" si="3"/>
        <v>14</v>
      </c>
      <c r="O40" s="57">
        <f>+[8]資源化量内訳!Y40</f>
        <v>0</v>
      </c>
      <c r="P40" s="57">
        <f t="shared" si="4"/>
        <v>4871</v>
      </c>
      <c r="Q40" s="57">
        <v>4706</v>
      </c>
      <c r="R40" s="57">
        <f t="shared" si="5"/>
        <v>165</v>
      </c>
      <c r="S40" s="57">
        <v>165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f t="shared" si="6"/>
        <v>202</v>
      </c>
      <c r="AA40" s="57">
        <v>14</v>
      </c>
      <c r="AB40" s="57">
        <v>188</v>
      </c>
      <c r="AC40" s="57">
        <f t="shared" si="7"/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5">
        <f t="shared" si="8"/>
        <v>0</v>
      </c>
      <c r="AL40" s="55">
        <v>0</v>
      </c>
      <c r="AM40" s="55">
        <v>0</v>
      </c>
      <c r="AN40" s="55"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</row>
    <row r="41" spans="1:45" ht="13.5" customHeight="1" x14ac:dyDescent="0.2">
      <c r="A41" s="55" t="s">
        <v>26</v>
      </c>
      <c r="B41" s="56" t="s">
        <v>93</v>
      </c>
      <c r="C41" s="55" t="s">
        <v>94</v>
      </c>
      <c r="D41" s="57">
        <f t="shared" si="0"/>
        <v>1960</v>
      </c>
      <c r="E41" s="57">
        <f t="shared" si="1"/>
        <v>1802</v>
      </c>
      <c r="F41" s="57">
        <f t="shared" si="2"/>
        <v>142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142</v>
      </c>
      <c r="M41" s="57">
        <v>0</v>
      </c>
      <c r="N41" s="57">
        <f t="shared" si="3"/>
        <v>15</v>
      </c>
      <c r="O41" s="57">
        <f>+[8]資源化量内訳!Y41</f>
        <v>1</v>
      </c>
      <c r="P41" s="57">
        <f t="shared" si="4"/>
        <v>1806</v>
      </c>
      <c r="Q41" s="57">
        <v>1802</v>
      </c>
      <c r="R41" s="57">
        <f t="shared" si="5"/>
        <v>4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4</v>
      </c>
      <c r="Y41" s="57">
        <v>0</v>
      </c>
      <c r="Z41" s="57">
        <f t="shared" si="6"/>
        <v>23</v>
      </c>
      <c r="AA41" s="57">
        <v>15</v>
      </c>
      <c r="AB41" s="57">
        <v>0</v>
      </c>
      <c r="AC41" s="57">
        <f t="shared" si="7"/>
        <v>8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8</v>
      </c>
      <c r="AJ41" s="57">
        <v>0</v>
      </c>
      <c r="AK41" s="55">
        <f t="shared" si="8"/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</row>
    <row r="42" spans="1:45" ht="13.5" customHeight="1" x14ac:dyDescent="0.2">
      <c r="A42" s="55" t="s">
        <v>26</v>
      </c>
      <c r="B42" s="56" t="s">
        <v>95</v>
      </c>
      <c r="C42" s="55" t="s">
        <v>96</v>
      </c>
      <c r="D42" s="57">
        <f t="shared" si="0"/>
        <v>1576</v>
      </c>
      <c r="E42" s="57">
        <f t="shared" si="1"/>
        <v>1441</v>
      </c>
      <c r="F42" s="57">
        <f t="shared" si="2"/>
        <v>121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121</v>
      </c>
      <c r="M42" s="57">
        <v>0</v>
      </c>
      <c r="N42" s="57">
        <f t="shared" si="3"/>
        <v>14</v>
      </c>
      <c r="O42" s="57">
        <f>+[8]資源化量内訳!Y42</f>
        <v>0</v>
      </c>
      <c r="P42" s="57">
        <f t="shared" si="4"/>
        <v>1443</v>
      </c>
      <c r="Q42" s="57">
        <v>1441</v>
      </c>
      <c r="R42" s="57">
        <f t="shared" si="5"/>
        <v>2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2</v>
      </c>
      <c r="Y42" s="57">
        <v>0</v>
      </c>
      <c r="Z42" s="57">
        <f t="shared" si="6"/>
        <v>14</v>
      </c>
      <c r="AA42" s="57">
        <v>14</v>
      </c>
      <c r="AB42" s="57">
        <v>0</v>
      </c>
      <c r="AC42" s="57">
        <f t="shared" si="7"/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5">
        <f t="shared" si="8"/>
        <v>0</v>
      </c>
      <c r="AL42" s="55">
        <v>0</v>
      </c>
      <c r="AM42" s="55">
        <v>0</v>
      </c>
      <c r="AN42" s="55">
        <v>0</v>
      </c>
      <c r="AO42" s="55">
        <v>0</v>
      </c>
      <c r="AP42" s="55">
        <v>0</v>
      </c>
      <c r="AQ42" s="55">
        <v>0</v>
      </c>
      <c r="AR42" s="55">
        <v>0</v>
      </c>
      <c r="AS42" s="55">
        <v>0</v>
      </c>
    </row>
    <row r="43" spans="1:45" ht="13.5" customHeight="1" x14ac:dyDescent="0.2">
      <c r="A43" s="55" t="s">
        <v>26</v>
      </c>
      <c r="B43" s="56" t="s">
        <v>97</v>
      </c>
      <c r="C43" s="55" t="s">
        <v>98</v>
      </c>
      <c r="D43" s="57">
        <f t="shared" si="0"/>
        <v>1985</v>
      </c>
      <c r="E43" s="57">
        <f t="shared" si="1"/>
        <v>1745</v>
      </c>
      <c r="F43" s="57">
        <f t="shared" si="2"/>
        <v>227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227</v>
      </c>
      <c r="M43" s="57">
        <v>0</v>
      </c>
      <c r="N43" s="57">
        <f t="shared" si="3"/>
        <v>12</v>
      </c>
      <c r="O43" s="57">
        <f>+[8]資源化量内訳!Y43</f>
        <v>1</v>
      </c>
      <c r="P43" s="57">
        <f t="shared" si="4"/>
        <v>1749</v>
      </c>
      <c r="Q43" s="57">
        <v>1745</v>
      </c>
      <c r="R43" s="57">
        <f t="shared" si="5"/>
        <v>4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4</v>
      </c>
      <c r="Y43" s="57">
        <v>0</v>
      </c>
      <c r="Z43" s="57">
        <f t="shared" si="6"/>
        <v>12</v>
      </c>
      <c r="AA43" s="57">
        <v>12</v>
      </c>
      <c r="AB43" s="57">
        <v>0</v>
      </c>
      <c r="AC43" s="57">
        <f t="shared" si="7"/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5">
        <f t="shared" si="8"/>
        <v>0</v>
      </c>
      <c r="AL43" s="55">
        <v>0</v>
      </c>
      <c r="AM43" s="55">
        <v>0</v>
      </c>
      <c r="AN43" s="55">
        <v>0</v>
      </c>
      <c r="AO43" s="55">
        <v>0</v>
      </c>
      <c r="AP43" s="55">
        <v>0</v>
      </c>
      <c r="AQ43" s="55">
        <v>0</v>
      </c>
      <c r="AR43" s="55">
        <v>0</v>
      </c>
      <c r="AS43" s="55">
        <v>0</v>
      </c>
    </row>
    <row r="44" spans="1:45" ht="13.5" customHeight="1" x14ac:dyDescent="0.2">
      <c r="A44" s="55" t="s">
        <v>26</v>
      </c>
      <c r="B44" s="56" t="s">
        <v>99</v>
      </c>
      <c r="C44" s="55" t="s">
        <v>100</v>
      </c>
      <c r="D44" s="57">
        <f t="shared" si="0"/>
        <v>621</v>
      </c>
      <c r="E44" s="57">
        <f t="shared" si="1"/>
        <v>524</v>
      </c>
      <c r="F44" s="57">
        <f t="shared" si="2"/>
        <v>86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86</v>
      </c>
      <c r="M44" s="57">
        <v>0</v>
      </c>
      <c r="N44" s="57">
        <f t="shared" si="3"/>
        <v>11</v>
      </c>
      <c r="O44" s="57">
        <f>+[8]資源化量内訳!Y44</f>
        <v>0</v>
      </c>
      <c r="P44" s="57">
        <f t="shared" si="4"/>
        <v>526</v>
      </c>
      <c r="Q44" s="57">
        <v>524</v>
      </c>
      <c r="R44" s="57">
        <f t="shared" si="5"/>
        <v>2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2</v>
      </c>
      <c r="Y44" s="57">
        <v>0</v>
      </c>
      <c r="Z44" s="57">
        <f t="shared" si="6"/>
        <v>11</v>
      </c>
      <c r="AA44" s="57">
        <v>11</v>
      </c>
      <c r="AB44" s="57">
        <v>0</v>
      </c>
      <c r="AC44" s="57">
        <f t="shared" si="7"/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5">
        <f t="shared" si="8"/>
        <v>0</v>
      </c>
      <c r="AL44" s="55">
        <v>0</v>
      </c>
      <c r="AM44" s="55">
        <v>0</v>
      </c>
      <c r="AN44" s="55">
        <v>0</v>
      </c>
      <c r="AO44" s="55">
        <v>0</v>
      </c>
      <c r="AP44" s="55">
        <v>0</v>
      </c>
      <c r="AQ44" s="55">
        <v>0</v>
      </c>
      <c r="AR44" s="55">
        <v>0</v>
      </c>
      <c r="AS44" s="55">
        <v>0</v>
      </c>
    </row>
    <row r="45" spans="1:45" ht="13.5" customHeight="1" x14ac:dyDescent="0.2">
      <c r="A45" s="55" t="s">
        <v>26</v>
      </c>
      <c r="B45" s="56" t="s">
        <v>101</v>
      </c>
      <c r="C45" s="55" t="s">
        <v>102</v>
      </c>
      <c r="D45" s="57">
        <f t="shared" si="0"/>
        <v>2098</v>
      </c>
      <c r="E45" s="57">
        <f t="shared" si="1"/>
        <v>1747</v>
      </c>
      <c r="F45" s="57">
        <f t="shared" si="2"/>
        <v>277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277</v>
      </c>
      <c r="M45" s="57">
        <v>0</v>
      </c>
      <c r="N45" s="57">
        <f t="shared" si="3"/>
        <v>74</v>
      </c>
      <c r="O45" s="57">
        <f>+[8]資源化量内訳!Y45</f>
        <v>0</v>
      </c>
      <c r="P45" s="57">
        <f t="shared" si="4"/>
        <v>1747</v>
      </c>
      <c r="Q45" s="57">
        <v>1747</v>
      </c>
      <c r="R45" s="57">
        <f t="shared" si="5"/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  <c r="Z45" s="57">
        <f t="shared" si="6"/>
        <v>76</v>
      </c>
      <c r="AA45" s="57">
        <v>74</v>
      </c>
      <c r="AB45" s="57">
        <v>2</v>
      </c>
      <c r="AC45" s="57">
        <f t="shared" si="7"/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5">
        <f t="shared" si="8"/>
        <v>0</v>
      </c>
      <c r="AL45" s="55">
        <v>0</v>
      </c>
      <c r="AM45" s="55">
        <v>0</v>
      </c>
      <c r="AN45" s="55">
        <v>0</v>
      </c>
      <c r="AO45" s="55">
        <v>0</v>
      </c>
      <c r="AP45" s="55">
        <v>0</v>
      </c>
      <c r="AQ45" s="55">
        <v>0</v>
      </c>
      <c r="AR45" s="55">
        <v>0</v>
      </c>
      <c r="AS45" s="55">
        <v>0</v>
      </c>
    </row>
    <row r="46" spans="1:45" ht="13.5" customHeight="1" x14ac:dyDescent="0.2">
      <c r="A46" s="55" t="s">
        <v>26</v>
      </c>
      <c r="B46" s="56" t="s">
        <v>103</v>
      </c>
      <c r="C46" s="55" t="s">
        <v>104</v>
      </c>
      <c r="D46" s="57">
        <f t="shared" si="0"/>
        <v>1458</v>
      </c>
      <c r="E46" s="57">
        <f t="shared" si="1"/>
        <v>1343</v>
      </c>
      <c r="F46" s="57">
        <f t="shared" si="2"/>
        <v>73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73</v>
      </c>
      <c r="M46" s="57">
        <v>0</v>
      </c>
      <c r="N46" s="57">
        <f t="shared" si="3"/>
        <v>20</v>
      </c>
      <c r="O46" s="57">
        <f>+[8]資源化量内訳!Y46</f>
        <v>22</v>
      </c>
      <c r="P46" s="57">
        <f t="shared" si="4"/>
        <v>1343</v>
      </c>
      <c r="Q46" s="57">
        <v>1343</v>
      </c>
      <c r="R46" s="57">
        <f t="shared" si="5"/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0</v>
      </c>
      <c r="Z46" s="57">
        <f t="shared" si="6"/>
        <v>20</v>
      </c>
      <c r="AA46" s="57">
        <v>20</v>
      </c>
      <c r="AB46" s="57">
        <v>0</v>
      </c>
      <c r="AC46" s="57">
        <f t="shared" si="7"/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5">
        <f t="shared" si="8"/>
        <v>0</v>
      </c>
      <c r="AL46" s="55">
        <v>0</v>
      </c>
      <c r="AM46" s="55">
        <v>0</v>
      </c>
      <c r="AN46" s="55">
        <v>0</v>
      </c>
      <c r="AO46" s="55">
        <v>0</v>
      </c>
      <c r="AP46" s="55">
        <v>0</v>
      </c>
      <c r="AQ46" s="55">
        <v>0</v>
      </c>
      <c r="AR46" s="55">
        <v>0</v>
      </c>
      <c r="AS46" s="55">
        <v>0</v>
      </c>
    </row>
    <row r="47" spans="1:45" ht="13.5" customHeight="1" x14ac:dyDescent="0.2">
      <c r="A47" s="55" t="s">
        <v>26</v>
      </c>
      <c r="B47" s="56" t="s">
        <v>105</v>
      </c>
      <c r="C47" s="55" t="s">
        <v>106</v>
      </c>
      <c r="D47" s="57">
        <f t="shared" si="0"/>
        <v>322</v>
      </c>
      <c r="E47" s="57">
        <f t="shared" si="1"/>
        <v>248</v>
      </c>
      <c r="F47" s="57">
        <f t="shared" si="2"/>
        <v>69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69</v>
      </c>
      <c r="M47" s="57">
        <v>0</v>
      </c>
      <c r="N47" s="57">
        <f t="shared" si="3"/>
        <v>5</v>
      </c>
      <c r="O47" s="57">
        <f>+[8]資源化量内訳!Y47</f>
        <v>0</v>
      </c>
      <c r="P47" s="57">
        <f t="shared" si="4"/>
        <v>250</v>
      </c>
      <c r="Q47" s="57">
        <v>248</v>
      </c>
      <c r="R47" s="57">
        <f t="shared" si="5"/>
        <v>2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2</v>
      </c>
      <c r="Y47" s="57">
        <v>0</v>
      </c>
      <c r="Z47" s="57">
        <f t="shared" si="6"/>
        <v>5</v>
      </c>
      <c r="AA47" s="57">
        <v>5</v>
      </c>
      <c r="AB47" s="57">
        <v>0</v>
      </c>
      <c r="AC47" s="57">
        <f t="shared" si="7"/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5">
        <f t="shared" si="8"/>
        <v>0</v>
      </c>
      <c r="AL47" s="55">
        <v>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</row>
    <row r="48" spans="1:45" ht="13.5" customHeight="1" x14ac:dyDescent="0.2">
      <c r="A48" s="55" t="s">
        <v>26</v>
      </c>
      <c r="B48" s="56" t="s">
        <v>107</v>
      </c>
      <c r="C48" s="55" t="s">
        <v>108</v>
      </c>
      <c r="D48" s="57">
        <f t="shared" si="0"/>
        <v>4082</v>
      </c>
      <c r="E48" s="57">
        <f t="shared" si="1"/>
        <v>3630</v>
      </c>
      <c r="F48" s="57">
        <f t="shared" si="2"/>
        <v>341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341</v>
      </c>
      <c r="M48" s="57">
        <v>0</v>
      </c>
      <c r="N48" s="57">
        <f t="shared" si="3"/>
        <v>51</v>
      </c>
      <c r="O48" s="57">
        <f>+[8]資源化量内訳!Y48</f>
        <v>60</v>
      </c>
      <c r="P48" s="57">
        <f t="shared" si="4"/>
        <v>3630</v>
      </c>
      <c r="Q48" s="57">
        <v>3630</v>
      </c>
      <c r="R48" s="57">
        <f t="shared" si="5"/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f t="shared" si="6"/>
        <v>51</v>
      </c>
      <c r="AA48" s="57">
        <v>51</v>
      </c>
      <c r="AB48" s="57">
        <v>0</v>
      </c>
      <c r="AC48" s="57">
        <f t="shared" si="7"/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5">
        <f t="shared" si="8"/>
        <v>0</v>
      </c>
      <c r="AL48" s="55">
        <v>0</v>
      </c>
      <c r="AM48" s="55">
        <v>0</v>
      </c>
      <c r="AN48" s="55">
        <v>0</v>
      </c>
      <c r="AO48" s="55">
        <v>0</v>
      </c>
      <c r="AP48" s="55">
        <v>0</v>
      </c>
      <c r="AQ48" s="55">
        <v>0</v>
      </c>
      <c r="AR48" s="55">
        <v>0</v>
      </c>
      <c r="AS48" s="55">
        <v>0</v>
      </c>
    </row>
    <row r="49" spans="1:45" ht="13.5" customHeight="1" x14ac:dyDescent="0.2">
      <c r="A49" s="55" t="s">
        <v>26</v>
      </c>
      <c r="B49" s="56" t="s">
        <v>109</v>
      </c>
      <c r="C49" s="55" t="s">
        <v>110</v>
      </c>
      <c r="D49" s="57">
        <f t="shared" si="0"/>
        <v>176</v>
      </c>
      <c r="E49" s="57">
        <f t="shared" si="1"/>
        <v>0</v>
      </c>
      <c r="F49" s="57">
        <f t="shared" si="2"/>
        <v>167</v>
      </c>
      <c r="G49" s="57">
        <v>0</v>
      </c>
      <c r="H49" s="57">
        <v>0</v>
      </c>
      <c r="I49" s="57">
        <v>0</v>
      </c>
      <c r="J49" s="57">
        <v>0</v>
      </c>
      <c r="K49" s="57">
        <v>20</v>
      </c>
      <c r="L49" s="57">
        <v>121</v>
      </c>
      <c r="M49" s="57">
        <v>26</v>
      </c>
      <c r="N49" s="57">
        <f t="shared" si="3"/>
        <v>9</v>
      </c>
      <c r="O49" s="57">
        <f>+[8]資源化量内訳!Y49</f>
        <v>0</v>
      </c>
      <c r="P49" s="57">
        <f t="shared" si="4"/>
        <v>0</v>
      </c>
      <c r="Q49" s="57">
        <v>0</v>
      </c>
      <c r="R49" s="57">
        <f t="shared" si="5"/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f t="shared" si="6"/>
        <v>9</v>
      </c>
      <c r="AA49" s="57">
        <v>9</v>
      </c>
      <c r="AB49" s="57">
        <v>0</v>
      </c>
      <c r="AC49" s="57">
        <f t="shared" si="7"/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5">
        <f t="shared" si="8"/>
        <v>0</v>
      </c>
      <c r="AL49" s="55">
        <v>0</v>
      </c>
      <c r="AM49" s="55">
        <v>0</v>
      </c>
      <c r="AN49" s="55">
        <v>0</v>
      </c>
      <c r="AO49" s="55">
        <v>0</v>
      </c>
      <c r="AP49" s="55">
        <v>0</v>
      </c>
      <c r="AQ49" s="55">
        <v>0</v>
      </c>
      <c r="AR49" s="55">
        <v>0</v>
      </c>
      <c r="AS49" s="55">
        <v>0</v>
      </c>
    </row>
  </sheetData>
  <mergeCells count="47">
    <mergeCell ref="AC4:AC5"/>
    <mergeCell ref="AD4:AD5"/>
    <mergeCell ref="AA3:AA5"/>
    <mergeCell ref="AB3:AB5"/>
    <mergeCell ref="Z3:Z5"/>
    <mergeCell ref="AO3:AO5"/>
    <mergeCell ref="AP3:AP5"/>
    <mergeCell ref="AQ3:AQ5"/>
    <mergeCell ref="AR3:AR5"/>
    <mergeCell ref="AS3:AS5"/>
    <mergeCell ref="AK3:AK5"/>
    <mergeCell ref="AL3:AL5"/>
    <mergeCell ref="AM3:AM5"/>
    <mergeCell ref="AN3:AN5"/>
    <mergeCell ref="AE4:AE5"/>
    <mergeCell ref="AF4:AF5"/>
    <mergeCell ref="AG4:AG5"/>
    <mergeCell ref="AH4:AH5"/>
    <mergeCell ref="AI4:AI5"/>
    <mergeCell ref="AJ4:AJ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F4:F5"/>
    <mergeCell ref="G4:G5"/>
    <mergeCell ref="H4:H5"/>
    <mergeCell ref="I4:I5"/>
    <mergeCell ref="J4:J5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r:id="rId1"/>
  <headerFooter alignWithMargins="0">
    <oddHeader>&amp;R
&amp;Lごみ処理の状況（令和3年度実績）</oddHeader>
  </headerFooter>
  <colBreaks count="3" manualBreakCount="3">
    <brk id="15" min="1" max="48" man="1"/>
    <brk id="25" min="1" max="48" man="1"/>
    <brk id="36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27A9-9F15-482F-AA90-E97AE55D5072}">
  <dimension ref="A1:AS4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40" customWidth="1"/>
    <col min="2" max="2" width="8.77734375" style="58" customWidth="1"/>
    <col min="3" max="3" width="12.6640625" style="40" customWidth="1"/>
    <col min="4" max="36" width="10.6640625" style="59" customWidth="1"/>
    <col min="37" max="16384" width="9" style="40"/>
  </cols>
  <sheetData>
    <row r="1" spans="1:45" ht="16.2" x14ac:dyDescent="0.2">
      <c r="A1" s="38" t="s">
        <v>117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1"/>
    </row>
    <row r="2" spans="1:45" s="46" customFormat="1" ht="25.5" customHeight="1" x14ac:dyDescent="0.2">
      <c r="A2" s="87" t="s">
        <v>1</v>
      </c>
      <c r="B2" s="87" t="s">
        <v>2</v>
      </c>
      <c r="C2" s="89" t="s">
        <v>3</v>
      </c>
      <c r="D2" s="42" t="s">
        <v>4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2" t="s">
        <v>5</v>
      </c>
      <c r="Q2" s="43"/>
      <c r="R2" s="43"/>
      <c r="S2" s="43"/>
      <c r="T2" s="43"/>
      <c r="U2" s="43"/>
      <c r="V2" s="43"/>
      <c r="W2" s="43"/>
      <c r="X2" s="43"/>
      <c r="Y2" s="44"/>
      <c r="Z2" s="42" t="s">
        <v>6</v>
      </c>
      <c r="AA2" s="43"/>
      <c r="AB2" s="43"/>
      <c r="AC2" s="43"/>
      <c r="AD2" s="43"/>
      <c r="AE2" s="43"/>
      <c r="AF2" s="43"/>
      <c r="AG2" s="43"/>
      <c r="AH2" s="43"/>
      <c r="AI2" s="43"/>
      <c r="AJ2" s="44"/>
      <c r="AK2" s="45" t="s">
        <v>7</v>
      </c>
      <c r="AL2" s="43"/>
      <c r="AM2" s="43"/>
      <c r="AN2" s="43"/>
      <c r="AO2" s="43"/>
      <c r="AP2" s="43"/>
      <c r="AQ2" s="43"/>
      <c r="AR2" s="43"/>
      <c r="AS2" s="44"/>
    </row>
    <row r="3" spans="1:45" s="46" customFormat="1" ht="25.5" customHeight="1" x14ac:dyDescent="0.2">
      <c r="A3" s="88"/>
      <c r="B3" s="88"/>
      <c r="C3" s="90"/>
      <c r="D3" s="91" t="s">
        <v>8</v>
      </c>
      <c r="E3" s="89" t="s">
        <v>9</v>
      </c>
      <c r="F3" s="84" t="s">
        <v>10</v>
      </c>
      <c r="G3" s="85"/>
      <c r="H3" s="85"/>
      <c r="I3" s="85"/>
      <c r="J3" s="85"/>
      <c r="K3" s="85"/>
      <c r="L3" s="85"/>
      <c r="M3" s="86"/>
      <c r="N3" s="89" t="s">
        <v>11</v>
      </c>
      <c r="O3" s="89" t="s">
        <v>12</v>
      </c>
      <c r="P3" s="91" t="s">
        <v>8</v>
      </c>
      <c r="Q3" s="89" t="s">
        <v>9</v>
      </c>
      <c r="R3" s="93" t="s">
        <v>13</v>
      </c>
      <c r="S3" s="94"/>
      <c r="T3" s="94"/>
      <c r="U3" s="94"/>
      <c r="V3" s="94"/>
      <c r="W3" s="94"/>
      <c r="X3" s="94"/>
      <c r="Y3" s="95"/>
      <c r="Z3" s="91" t="s">
        <v>8</v>
      </c>
      <c r="AA3" s="89" t="s">
        <v>14</v>
      </c>
      <c r="AB3" s="89" t="s">
        <v>15</v>
      </c>
      <c r="AC3" s="47" t="s">
        <v>16</v>
      </c>
      <c r="AD3" s="43"/>
      <c r="AE3" s="43"/>
      <c r="AF3" s="43"/>
      <c r="AG3" s="43"/>
      <c r="AH3" s="43"/>
      <c r="AI3" s="43"/>
      <c r="AJ3" s="44"/>
      <c r="AK3" s="91" t="s">
        <v>8</v>
      </c>
      <c r="AL3" s="87" t="s">
        <v>17</v>
      </c>
      <c r="AM3" s="87" t="s">
        <v>18</v>
      </c>
      <c r="AN3" s="87" t="s">
        <v>19</v>
      </c>
      <c r="AO3" s="87" t="s">
        <v>20</v>
      </c>
      <c r="AP3" s="87" t="s">
        <v>21</v>
      </c>
      <c r="AQ3" s="87" t="s">
        <v>22</v>
      </c>
      <c r="AR3" s="87" t="s">
        <v>23</v>
      </c>
      <c r="AS3" s="87" t="s">
        <v>24</v>
      </c>
    </row>
    <row r="4" spans="1:45" s="46" customFormat="1" ht="25.5" customHeight="1" x14ac:dyDescent="0.2">
      <c r="A4" s="88"/>
      <c r="B4" s="88"/>
      <c r="C4" s="90"/>
      <c r="D4" s="91"/>
      <c r="E4" s="90"/>
      <c r="F4" s="91" t="s">
        <v>8</v>
      </c>
      <c r="G4" s="89" t="s">
        <v>18</v>
      </c>
      <c r="H4" s="87" t="s">
        <v>19</v>
      </c>
      <c r="I4" s="87" t="s">
        <v>20</v>
      </c>
      <c r="J4" s="87" t="s">
        <v>21</v>
      </c>
      <c r="K4" s="87" t="s">
        <v>22</v>
      </c>
      <c r="L4" s="87" t="s">
        <v>23</v>
      </c>
      <c r="M4" s="89" t="s">
        <v>24</v>
      </c>
      <c r="N4" s="90"/>
      <c r="O4" s="92"/>
      <c r="P4" s="91"/>
      <c r="Q4" s="90"/>
      <c r="R4" s="88" t="s">
        <v>8</v>
      </c>
      <c r="S4" s="89" t="s">
        <v>18</v>
      </c>
      <c r="T4" s="87" t="s">
        <v>19</v>
      </c>
      <c r="U4" s="87" t="s">
        <v>20</v>
      </c>
      <c r="V4" s="87" t="s">
        <v>21</v>
      </c>
      <c r="W4" s="87" t="s">
        <v>22</v>
      </c>
      <c r="X4" s="87" t="s">
        <v>23</v>
      </c>
      <c r="Y4" s="89" t="s">
        <v>24</v>
      </c>
      <c r="Z4" s="91"/>
      <c r="AA4" s="90"/>
      <c r="AB4" s="90"/>
      <c r="AC4" s="91" t="s">
        <v>8</v>
      </c>
      <c r="AD4" s="89" t="s">
        <v>18</v>
      </c>
      <c r="AE4" s="87" t="s">
        <v>19</v>
      </c>
      <c r="AF4" s="87" t="s">
        <v>20</v>
      </c>
      <c r="AG4" s="87" t="s">
        <v>21</v>
      </c>
      <c r="AH4" s="87" t="s">
        <v>22</v>
      </c>
      <c r="AI4" s="87" t="s">
        <v>23</v>
      </c>
      <c r="AJ4" s="89" t="s">
        <v>24</v>
      </c>
      <c r="AK4" s="91"/>
      <c r="AL4" s="88"/>
      <c r="AM4" s="88"/>
      <c r="AN4" s="88"/>
      <c r="AO4" s="88"/>
      <c r="AP4" s="88"/>
      <c r="AQ4" s="88"/>
      <c r="AR4" s="88"/>
      <c r="AS4" s="88"/>
    </row>
    <row r="5" spans="1:45" s="46" customFormat="1" ht="22.5" customHeight="1" x14ac:dyDescent="0.2">
      <c r="A5" s="88"/>
      <c r="B5" s="88"/>
      <c r="C5" s="90"/>
      <c r="D5" s="91"/>
      <c r="E5" s="90"/>
      <c r="F5" s="91"/>
      <c r="G5" s="90"/>
      <c r="H5" s="88"/>
      <c r="I5" s="88"/>
      <c r="J5" s="88"/>
      <c r="K5" s="88"/>
      <c r="L5" s="88"/>
      <c r="M5" s="90"/>
      <c r="N5" s="88"/>
      <c r="O5" s="92"/>
      <c r="P5" s="91"/>
      <c r="Q5" s="88"/>
      <c r="R5" s="90"/>
      <c r="S5" s="90"/>
      <c r="T5" s="88"/>
      <c r="U5" s="88"/>
      <c r="V5" s="88"/>
      <c r="W5" s="88"/>
      <c r="X5" s="88"/>
      <c r="Y5" s="90"/>
      <c r="Z5" s="91"/>
      <c r="AA5" s="88"/>
      <c r="AB5" s="88"/>
      <c r="AC5" s="91"/>
      <c r="AD5" s="90"/>
      <c r="AE5" s="88"/>
      <c r="AF5" s="88"/>
      <c r="AG5" s="88"/>
      <c r="AH5" s="88"/>
      <c r="AI5" s="88"/>
      <c r="AJ5" s="90"/>
      <c r="AK5" s="91"/>
      <c r="AL5" s="88"/>
      <c r="AM5" s="88"/>
      <c r="AN5" s="88"/>
      <c r="AO5" s="88"/>
      <c r="AP5" s="88"/>
      <c r="AQ5" s="88"/>
      <c r="AR5" s="88"/>
      <c r="AS5" s="88"/>
    </row>
    <row r="6" spans="1:45" s="51" customFormat="1" ht="13.5" customHeight="1" x14ac:dyDescent="0.2">
      <c r="A6" s="88"/>
      <c r="B6" s="88"/>
      <c r="C6" s="90"/>
      <c r="D6" s="48" t="s">
        <v>25</v>
      </c>
      <c r="E6" s="48" t="s">
        <v>25</v>
      </c>
      <c r="F6" s="48" t="s">
        <v>25</v>
      </c>
      <c r="G6" s="49" t="s">
        <v>25</v>
      </c>
      <c r="H6" s="49" t="s">
        <v>25</v>
      </c>
      <c r="I6" s="49" t="s">
        <v>25</v>
      </c>
      <c r="J6" s="49" t="s">
        <v>25</v>
      </c>
      <c r="K6" s="49" t="s">
        <v>25</v>
      </c>
      <c r="L6" s="49" t="s">
        <v>25</v>
      </c>
      <c r="M6" s="49" t="s">
        <v>25</v>
      </c>
      <c r="N6" s="50" t="s">
        <v>25</v>
      </c>
      <c r="O6" s="48" t="s">
        <v>25</v>
      </c>
      <c r="P6" s="48" t="s">
        <v>25</v>
      </c>
      <c r="Q6" s="50" t="s">
        <v>25</v>
      </c>
      <c r="R6" s="50" t="s">
        <v>25</v>
      </c>
      <c r="S6" s="49" t="s">
        <v>25</v>
      </c>
      <c r="T6" s="49" t="s">
        <v>25</v>
      </c>
      <c r="U6" s="49" t="s">
        <v>25</v>
      </c>
      <c r="V6" s="49" t="s">
        <v>25</v>
      </c>
      <c r="W6" s="49" t="s">
        <v>25</v>
      </c>
      <c r="X6" s="49" t="s">
        <v>25</v>
      </c>
      <c r="Y6" s="49" t="s">
        <v>25</v>
      </c>
      <c r="Z6" s="48" t="s">
        <v>25</v>
      </c>
      <c r="AA6" s="50" t="s">
        <v>25</v>
      </c>
      <c r="AB6" s="50" t="s">
        <v>25</v>
      </c>
      <c r="AC6" s="48" t="s">
        <v>25</v>
      </c>
      <c r="AD6" s="50" t="s">
        <v>25</v>
      </c>
      <c r="AE6" s="50" t="s">
        <v>25</v>
      </c>
      <c r="AF6" s="50" t="s">
        <v>25</v>
      </c>
      <c r="AG6" s="50" t="s">
        <v>25</v>
      </c>
      <c r="AH6" s="50" t="s">
        <v>25</v>
      </c>
      <c r="AI6" s="50" t="s">
        <v>25</v>
      </c>
      <c r="AJ6" s="50" t="s">
        <v>25</v>
      </c>
      <c r="AK6" s="48" t="s">
        <v>25</v>
      </c>
      <c r="AL6" s="48" t="s">
        <v>25</v>
      </c>
      <c r="AM6" s="50" t="s">
        <v>25</v>
      </c>
      <c r="AN6" s="50" t="s">
        <v>25</v>
      </c>
      <c r="AO6" s="50" t="s">
        <v>25</v>
      </c>
      <c r="AP6" s="50" t="s">
        <v>25</v>
      </c>
      <c r="AQ6" s="50" t="s">
        <v>25</v>
      </c>
      <c r="AR6" s="50" t="s">
        <v>25</v>
      </c>
      <c r="AS6" s="50" t="s">
        <v>25</v>
      </c>
    </row>
    <row r="7" spans="1:45" ht="13.5" customHeight="1" x14ac:dyDescent="0.2">
      <c r="A7" s="52" t="str">
        <f>[9]ごみ処理概要!A7</f>
        <v>岐阜県</v>
      </c>
      <c r="B7" s="53" t="str">
        <f>[9]ごみ処理概要!B7</f>
        <v>21000</v>
      </c>
      <c r="C7" s="54" t="s">
        <v>8</v>
      </c>
      <c r="D7" s="19">
        <f t="shared" ref="D7:D49" si="0">SUM(E7,F7,N7,O7)</f>
        <v>590648</v>
      </c>
      <c r="E7" s="19">
        <f t="shared" ref="E7:E49" si="1">+Q7</f>
        <v>481182</v>
      </c>
      <c r="F7" s="19">
        <f t="shared" ref="F7:F49" si="2">SUM(G7:M7)</f>
        <v>83346</v>
      </c>
      <c r="G7" s="19">
        <f>SUM(G$8:G$49)</f>
        <v>27807</v>
      </c>
      <c r="H7" s="19">
        <f>SUM(H$8:H$49)</f>
        <v>622</v>
      </c>
      <c r="I7" s="19">
        <f>SUM(I$8:I$49)</f>
        <v>0</v>
      </c>
      <c r="J7" s="19">
        <f>SUM(J$8:J$49)</f>
        <v>0</v>
      </c>
      <c r="K7" s="19">
        <f>SUM(K$8:K$49)</f>
        <v>15925</v>
      </c>
      <c r="L7" s="19">
        <f>SUM(L$8:L$49)</f>
        <v>37553</v>
      </c>
      <c r="M7" s="19">
        <f>SUM(M$8:M$49)</f>
        <v>1439</v>
      </c>
      <c r="N7" s="19">
        <f t="shared" ref="N7:N49" si="3">+AA7</f>
        <v>10125</v>
      </c>
      <c r="O7" s="19">
        <f>+[9]資源化量内訳!Z7</f>
        <v>15995</v>
      </c>
      <c r="P7" s="19">
        <f t="shared" ref="P7:P49" si="4">+SUM(Q7,R7)</f>
        <v>505397</v>
      </c>
      <c r="Q7" s="19">
        <f>SUM(Q$8:Q$49)</f>
        <v>481182</v>
      </c>
      <c r="R7" s="19">
        <f t="shared" ref="R7:R49" si="5">+SUM(S7,T7,U7,V7,W7,X7,Y7)</f>
        <v>24215</v>
      </c>
      <c r="S7" s="19">
        <f>SUM(S$8:S$49)</f>
        <v>19535</v>
      </c>
      <c r="T7" s="19">
        <f>SUM(T$8:T$49)</f>
        <v>0</v>
      </c>
      <c r="U7" s="19">
        <f>SUM(U$8:U$49)</f>
        <v>0</v>
      </c>
      <c r="V7" s="19">
        <f>SUM(V$8:V$49)</f>
        <v>0</v>
      </c>
      <c r="W7" s="19">
        <f>SUM(W$8:W$49)</f>
        <v>0</v>
      </c>
      <c r="X7" s="19">
        <f>SUM(X$8:X$49)</f>
        <v>4499</v>
      </c>
      <c r="Y7" s="19">
        <f>SUM(Y$8:Y$49)</f>
        <v>181</v>
      </c>
      <c r="Z7" s="19">
        <f t="shared" ref="Z7:Z49" si="6">SUM(AA7:AC7)</f>
        <v>46415</v>
      </c>
      <c r="AA7" s="19">
        <f>SUM(AA$8:AA$49)</f>
        <v>10125</v>
      </c>
      <c r="AB7" s="19">
        <f>SUM(AB$8:AB$49)</f>
        <v>32050</v>
      </c>
      <c r="AC7" s="19">
        <f t="shared" ref="AC7:AC49" si="7">SUM(AD7:AJ7)</f>
        <v>4240</v>
      </c>
      <c r="AD7" s="19">
        <f>SUM(AD$8:AD$49)</f>
        <v>648</v>
      </c>
      <c r="AE7" s="19">
        <f>SUM(AE$8:AE$49)</f>
        <v>0</v>
      </c>
      <c r="AF7" s="19">
        <f>SUM(AF$8:AF$49)</f>
        <v>0</v>
      </c>
      <c r="AG7" s="19">
        <f>SUM(AG$8:AG$49)</f>
        <v>0</v>
      </c>
      <c r="AH7" s="19">
        <f>SUM(AH$8:AH$49)</f>
        <v>1</v>
      </c>
      <c r="AI7" s="19">
        <f>SUM(AI$8:AI$49)</f>
        <v>2883</v>
      </c>
      <c r="AJ7" s="19">
        <f>SUM(AJ$8:AJ$49)</f>
        <v>708</v>
      </c>
      <c r="AK7" s="19">
        <f t="shared" ref="AK7:AK49" si="8">SUM(AL7:AS7)</f>
        <v>0</v>
      </c>
      <c r="AL7" s="19">
        <f>SUM(AL$8:AL$49)</f>
        <v>0</v>
      </c>
      <c r="AM7" s="19">
        <f>SUM(AM$8:AM$49)</f>
        <v>0</v>
      </c>
      <c r="AN7" s="19">
        <f>SUM(AN$8:AN$49)</f>
        <v>0</v>
      </c>
      <c r="AO7" s="19">
        <f>SUM(AO$8:AO$49)</f>
        <v>0</v>
      </c>
      <c r="AP7" s="19">
        <f>SUM(AP$8:AP$49)</f>
        <v>0</v>
      </c>
      <c r="AQ7" s="19">
        <f>SUM(AQ$8:AQ$49)</f>
        <v>0</v>
      </c>
      <c r="AR7" s="19">
        <f>SUM(AR$8:AR$49)</f>
        <v>0</v>
      </c>
      <c r="AS7" s="19">
        <f>SUM(AS$8:AS$49)</f>
        <v>0</v>
      </c>
    </row>
    <row r="8" spans="1:45" ht="13.5" customHeight="1" x14ac:dyDescent="0.2">
      <c r="A8" s="55" t="s">
        <v>26</v>
      </c>
      <c r="B8" s="56" t="s">
        <v>27</v>
      </c>
      <c r="C8" s="55" t="s">
        <v>28</v>
      </c>
      <c r="D8" s="57">
        <f t="shared" si="0"/>
        <v>124178</v>
      </c>
      <c r="E8" s="57">
        <f t="shared" si="1"/>
        <v>102794</v>
      </c>
      <c r="F8" s="57">
        <f t="shared" si="2"/>
        <v>18488</v>
      </c>
      <c r="G8" s="57">
        <v>8035</v>
      </c>
      <c r="H8" s="57">
        <v>413</v>
      </c>
      <c r="I8" s="57">
        <v>0</v>
      </c>
      <c r="J8" s="57">
        <v>0</v>
      </c>
      <c r="K8" s="57">
        <v>0</v>
      </c>
      <c r="L8" s="57">
        <v>10040</v>
      </c>
      <c r="M8" s="57">
        <v>0</v>
      </c>
      <c r="N8" s="57">
        <f t="shared" si="3"/>
        <v>0</v>
      </c>
      <c r="O8" s="57">
        <f>+[9]資源化量内訳!Z8</f>
        <v>2896</v>
      </c>
      <c r="P8" s="57">
        <f t="shared" si="4"/>
        <v>111806</v>
      </c>
      <c r="Q8" s="57">
        <v>102794</v>
      </c>
      <c r="R8" s="57">
        <f t="shared" si="5"/>
        <v>9012</v>
      </c>
      <c r="S8" s="57">
        <v>6868</v>
      </c>
      <c r="T8" s="57">
        <v>0</v>
      </c>
      <c r="U8" s="57">
        <v>0</v>
      </c>
      <c r="V8" s="57">
        <v>0</v>
      </c>
      <c r="W8" s="57">
        <v>0</v>
      </c>
      <c r="X8" s="57">
        <v>2144</v>
      </c>
      <c r="Y8" s="57">
        <v>0</v>
      </c>
      <c r="Z8" s="57">
        <f t="shared" si="6"/>
        <v>13072</v>
      </c>
      <c r="AA8" s="57">
        <v>0</v>
      </c>
      <c r="AB8" s="57">
        <v>13072</v>
      </c>
      <c r="AC8" s="57">
        <f t="shared" si="7"/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0</v>
      </c>
      <c r="AK8" s="55">
        <f t="shared" si="8"/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</row>
    <row r="9" spans="1:45" ht="13.5" customHeight="1" x14ac:dyDescent="0.2">
      <c r="A9" s="55" t="s">
        <v>26</v>
      </c>
      <c r="B9" s="56" t="s">
        <v>29</v>
      </c>
      <c r="C9" s="55" t="s">
        <v>30</v>
      </c>
      <c r="D9" s="57">
        <f t="shared" si="0"/>
        <v>50738</v>
      </c>
      <c r="E9" s="57">
        <f t="shared" si="1"/>
        <v>43051</v>
      </c>
      <c r="F9" s="57">
        <f t="shared" si="2"/>
        <v>4348</v>
      </c>
      <c r="G9" s="57">
        <v>3786</v>
      </c>
      <c r="H9" s="57">
        <v>8</v>
      </c>
      <c r="I9" s="57">
        <v>0</v>
      </c>
      <c r="J9" s="57">
        <v>0</v>
      </c>
      <c r="K9" s="57">
        <v>12</v>
      </c>
      <c r="L9" s="57">
        <v>542</v>
      </c>
      <c r="M9" s="57">
        <v>0</v>
      </c>
      <c r="N9" s="57">
        <f t="shared" si="3"/>
        <v>1850</v>
      </c>
      <c r="O9" s="57">
        <f>+[9]資源化量内訳!Z9</f>
        <v>1489</v>
      </c>
      <c r="P9" s="57">
        <f t="shared" si="4"/>
        <v>45668</v>
      </c>
      <c r="Q9" s="57">
        <v>43051</v>
      </c>
      <c r="R9" s="57">
        <f t="shared" si="5"/>
        <v>2617</v>
      </c>
      <c r="S9" s="57">
        <v>2582</v>
      </c>
      <c r="T9" s="57">
        <v>0</v>
      </c>
      <c r="U9" s="57">
        <v>0</v>
      </c>
      <c r="V9" s="57">
        <v>0</v>
      </c>
      <c r="W9" s="57">
        <v>0</v>
      </c>
      <c r="X9" s="57">
        <v>35</v>
      </c>
      <c r="Y9" s="57">
        <v>0</v>
      </c>
      <c r="Z9" s="57">
        <f t="shared" si="6"/>
        <v>2276</v>
      </c>
      <c r="AA9" s="57">
        <v>1850</v>
      </c>
      <c r="AB9" s="57">
        <v>202</v>
      </c>
      <c r="AC9" s="57">
        <f t="shared" si="7"/>
        <v>224</v>
      </c>
      <c r="AD9" s="57">
        <v>224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5">
        <f t="shared" si="8"/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ht="13.5" customHeight="1" x14ac:dyDescent="0.2">
      <c r="A10" s="55" t="s">
        <v>26</v>
      </c>
      <c r="B10" s="56" t="s">
        <v>31</v>
      </c>
      <c r="C10" s="55" t="s">
        <v>32</v>
      </c>
      <c r="D10" s="57">
        <f t="shared" si="0"/>
        <v>27968</v>
      </c>
      <c r="E10" s="57">
        <f t="shared" si="1"/>
        <v>20845</v>
      </c>
      <c r="F10" s="57">
        <f t="shared" si="2"/>
        <v>6376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6376</v>
      </c>
      <c r="M10" s="57">
        <v>0</v>
      </c>
      <c r="N10" s="57">
        <f t="shared" si="3"/>
        <v>0</v>
      </c>
      <c r="O10" s="57">
        <f>+[9]資源化量内訳!Z10</f>
        <v>747</v>
      </c>
      <c r="P10" s="57">
        <f t="shared" si="4"/>
        <v>21353</v>
      </c>
      <c r="Q10" s="57">
        <v>20845</v>
      </c>
      <c r="R10" s="57">
        <f t="shared" si="5"/>
        <v>508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508</v>
      </c>
      <c r="Y10" s="57">
        <v>0</v>
      </c>
      <c r="Z10" s="57">
        <f t="shared" si="6"/>
        <v>4650</v>
      </c>
      <c r="AA10" s="57">
        <v>0</v>
      </c>
      <c r="AB10" s="57">
        <v>1923</v>
      </c>
      <c r="AC10" s="57">
        <f t="shared" si="7"/>
        <v>2727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2727</v>
      </c>
      <c r="AJ10" s="57">
        <v>0</v>
      </c>
      <c r="AK10" s="55">
        <f t="shared" si="8"/>
        <v>0</v>
      </c>
      <c r="AL10" s="55">
        <v>0</v>
      </c>
      <c r="AM10" s="55">
        <v>0</v>
      </c>
      <c r="AN10" s="55">
        <v>0</v>
      </c>
      <c r="AO10" s="55">
        <v>0</v>
      </c>
      <c r="AP10" s="55">
        <v>0</v>
      </c>
      <c r="AQ10" s="55">
        <v>0</v>
      </c>
      <c r="AR10" s="55">
        <v>0</v>
      </c>
      <c r="AS10" s="55">
        <v>0</v>
      </c>
    </row>
    <row r="11" spans="1:45" ht="13.5" customHeight="1" x14ac:dyDescent="0.2">
      <c r="A11" s="55" t="s">
        <v>26</v>
      </c>
      <c r="B11" s="56" t="s">
        <v>33</v>
      </c>
      <c r="C11" s="55" t="s">
        <v>34</v>
      </c>
      <c r="D11" s="57">
        <f t="shared" si="0"/>
        <v>36082</v>
      </c>
      <c r="E11" s="57">
        <f t="shared" si="1"/>
        <v>31789</v>
      </c>
      <c r="F11" s="57">
        <f t="shared" si="2"/>
        <v>1819</v>
      </c>
      <c r="G11" s="57">
        <v>0</v>
      </c>
      <c r="H11" s="57">
        <v>97</v>
      </c>
      <c r="I11" s="57">
        <v>0</v>
      </c>
      <c r="J11" s="57">
        <v>0</v>
      </c>
      <c r="K11" s="57">
        <v>1</v>
      </c>
      <c r="L11" s="57">
        <v>1361</v>
      </c>
      <c r="M11" s="57">
        <v>360</v>
      </c>
      <c r="N11" s="57">
        <f t="shared" si="3"/>
        <v>1337</v>
      </c>
      <c r="O11" s="57">
        <f>+[9]資源化量内訳!Z11</f>
        <v>1137</v>
      </c>
      <c r="P11" s="57">
        <f t="shared" si="4"/>
        <v>31894</v>
      </c>
      <c r="Q11" s="57">
        <v>31789</v>
      </c>
      <c r="R11" s="57">
        <f t="shared" si="5"/>
        <v>105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105</v>
      </c>
      <c r="Z11" s="57">
        <f t="shared" si="6"/>
        <v>3741</v>
      </c>
      <c r="AA11" s="57">
        <v>1337</v>
      </c>
      <c r="AB11" s="57">
        <v>2404</v>
      </c>
      <c r="AC11" s="57">
        <f t="shared" si="7"/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5">
        <f t="shared" si="8"/>
        <v>0</v>
      </c>
      <c r="AL11" s="55">
        <v>0</v>
      </c>
      <c r="AM11" s="55">
        <v>0</v>
      </c>
      <c r="AN11" s="55">
        <v>0</v>
      </c>
      <c r="AO11" s="55">
        <v>0</v>
      </c>
      <c r="AP11" s="55">
        <v>0</v>
      </c>
      <c r="AQ11" s="55">
        <v>0</v>
      </c>
      <c r="AR11" s="55">
        <v>0</v>
      </c>
      <c r="AS11" s="55">
        <v>0</v>
      </c>
    </row>
    <row r="12" spans="1:45" ht="13.5" customHeight="1" x14ac:dyDescent="0.2">
      <c r="A12" s="55" t="s">
        <v>26</v>
      </c>
      <c r="B12" s="56" t="s">
        <v>35</v>
      </c>
      <c r="C12" s="55" t="s">
        <v>36</v>
      </c>
      <c r="D12" s="57">
        <f t="shared" si="0"/>
        <v>25982</v>
      </c>
      <c r="E12" s="57">
        <f t="shared" si="1"/>
        <v>22221</v>
      </c>
      <c r="F12" s="57">
        <f t="shared" si="2"/>
        <v>3761</v>
      </c>
      <c r="G12" s="57">
        <v>3068</v>
      </c>
      <c r="H12" s="57">
        <v>0</v>
      </c>
      <c r="I12" s="57">
        <v>0</v>
      </c>
      <c r="J12" s="57">
        <v>0</v>
      </c>
      <c r="K12" s="57">
        <v>0</v>
      </c>
      <c r="L12" s="57">
        <v>693</v>
      </c>
      <c r="M12" s="57">
        <v>0</v>
      </c>
      <c r="N12" s="57">
        <f t="shared" si="3"/>
        <v>0</v>
      </c>
      <c r="O12" s="57">
        <f>+[9]資源化量内訳!Z12</f>
        <v>0</v>
      </c>
      <c r="P12" s="57">
        <f t="shared" si="4"/>
        <v>24373</v>
      </c>
      <c r="Q12" s="57">
        <v>22221</v>
      </c>
      <c r="R12" s="57">
        <f t="shared" si="5"/>
        <v>2152</v>
      </c>
      <c r="S12" s="57">
        <v>2132</v>
      </c>
      <c r="T12" s="57">
        <v>0</v>
      </c>
      <c r="U12" s="57">
        <v>0</v>
      </c>
      <c r="V12" s="57">
        <v>0</v>
      </c>
      <c r="W12" s="57">
        <v>0</v>
      </c>
      <c r="X12" s="57">
        <v>20</v>
      </c>
      <c r="Y12" s="57">
        <v>0</v>
      </c>
      <c r="Z12" s="57">
        <f t="shared" si="6"/>
        <v>928</v>
      </c>
      <c r="AA12" s="57">
        <v>0</v>
      </c>
      <c r="AB12" s="57">
        <v>928</v>
      </c>
      <c r="AC12" s="57">
        <f t="shared" si="7"/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5">
        <f t="shared" si="8"/>
        <v>0</v>
      </c>
      <c r="AL12" s="55">
        <v>0</v>
      </c>
      <c r="AM12" s="55">
        <v>0</v>
      </c>
      <c r="AN12" s="55">
        <v>0</v>
      </c>
      <c r="AO12" s="55">
        <v>0</v>
      </c>
      <c r="AP12" s="55">
        <v>0</v>
      </c>
      <c r="AQ12" s="55">
        <v>0</v>
      </c>
      <c r="AR12" s="55">
        <v>0</v>
      </c>
      <c r="AS12" s="55">
        <v>0</v>
      </c>
    </row>
    <row r="13" spans="1:45" ht="13.5" customHeight="1" x14ac:dyDescent="0.2">
      <c r="A13" s="55" t="s">
        <v>26</v>
      </c>
      <c r="B13" s="56" t="s">
        <v>37</v>
      </c>
      <c r="C13" s="55" t="s">
        <v>38</v>
      </c>
      <c r="D13" s="57">
        <f t="shared" si="0"/>
        <v>24107</v>
      </c>
      <c r="E13" s="57">
        <f t="shared" si="1"/>
        <v>19888</v>
      </c>
      <c r="F13" s="57">
        <f t="shared" si="2"/>
        <v>3987</v>
      </c>
      <c r="G13" s="57">
        <v>3257</v>
      </c>
      <c r="H13" s="57">
        <v>0</v>
      </c>
      <c r="I13" s="57">
        <v>0</v>
      </c>
      <c r="J13" s="57">
        <v>0</v>
      </c>
      <c r="K13" s="57">
        <v>0</v>
      </c>
      <c r="L13" s="57">
        <v>730</v>
      </c>
      <c r="M13" s="57">
        <v>0</v>
      </c>
      <c r="N13" s="57">
        <f t="shared" si="3"/>
        <v>0</v>
      </c>
      <c r="O13" s="57">
        <f>+[9]資源化量内訳!Z13</f>
        <v>232</v>
      </c>
      <c r="P13" s="57">
        <f t="shared" si="4"/>
        <v>22674</v>
      </c>
      <c r="Q13" s="57">
        <v>19888</v>
      </c>
      <c r="R13" s="57">
        <f t="shared" si="5"/>
        <v>2786</v>
      </c>
      <c r="S13" s="57">
        <v>2786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f t="shared" si="6"/>
        <v>2369</v>
      </c>
      <c r="AA13" s="57">
        <v>0</v>
      </c>
      <c r="AB13" s="57">
        <v>2369</v>
      </c>
      <c r="AC13" s="57">
        <f t="shared" si="7"/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5">
        <f t="shared" si="8"/>
        <v>0</v>
      </c>
      <c r="AL13" s="55">
        <v>0</v>
      </c>
      <c r="AM13" s="55">
        <v>0</v>
      </c>
      <c r="AN13" s="55">
        <v>0</v>
      </c>
      <c r="AO13" s="55">
        <v>0</v>
      </c>
      <c r="AP13" s="55">
        <v>0</v>
      </c>
      <c r="AQ13" s="55">
        <v>0</v>
      </c>
      <c r="AR13" s="55">
        <v>0</v>
      </c>
      <c r="AS13" s="55">
        <v>0</v>
      </c>
    </row>
    <row r="14" spans="1:45" ht="13.5" customHeight="1" x14ac:dyDescent="0.2">
      <c r="A14" s="55" t="s">
        <v>26</v>
      </c>
      <c r="B14" s="56" t="s">
        <v>39</v>
      </c>
      <c r="C14" s="55" t="s">
        <v>40</v>
      </c>
      <c r="D14" s="57">
        <f t="shared" si="0"/>
        <v>6198</v>
      </c>
      <c r="E14" s="57">
        <f t="shared" si="1"/>
        <v>5326</v>
      </c>
      <c r="F14" s="57">
        <f t="shared" si="2"/>
        <v>872</v>
      </c>
      <c r="G14" s="57">
        <v>701</v>
      </c>
      <c r="H14" s="57">
        <v>0</v>
      </c>
      <c r="I14" s="57">
        <v>0</v>
      </c>
      <c r="J14" s="57">
        <v>0</v>
      </c>
      <c r="K14" s="57">
        <v>0</v>
      </c>
      <c r="L14" s="57">
        <v>171</v>
      </c>
      <c r="M14" s="57">
        <v>0</v>
      </c>
      <c r="N14" s="57">
        <f t="shared" si="3"/>
        <v>0</v>
      </c>
      <c r="O14" s="57">
        <f>+[9]資源化量内訳!Z14</f>
        <v>0</v>
      </c>
      <c r="P14" s="57">
        <f t="shared" si="4"/>
        <v>5818</v>
      </c>
      <c r="Q14" s="57">
        <v>5326</v>
      </c>
      <c r="R14" s="57">
        <f t="shared" si="5"/>
        <v>492</v>
      </c>
      <c r="S14" s="57">
        <v>487</v>
      </c>
      <c r="T14" s="57">
        <v>0</v>
      </c>
      <c r="U14" s="57">
        <v>0</v>
      </c>
      <c r="V14" s="57">
        <v>0</v>
      </c>
      <c r="W14" s="57">
        <v>0</v>
      </c>
      <c r="X14" s="57">
        <v>5</v>
      </c>
      <c r="Y14" s="57">
        <v>0</v>
      </c>
      <c r="Z14" s="57">
        <f t="shared" si="6"/>
        <v>223</v>
      </c>
      <c r="AA14" s="57">
        <v>0</v>
      </c>
      <c r="AB14" s="57">
        <v>223</v>
      </c>
      <c r="AC14" s="57">
        <f t="shared" si="7"/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5">
        <f t="shared" si="8"/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</row>
    <row r="15" spans="1:45" ht="13.5" customHeight="1" x14ac:dyDescent="0.2">
      <c r="A15" s="55" t="s">
        <v>26</v>
      </c>
      <c r="B15" s="56" t="s">
        <v>41</v>
      </c>
      <c r="C15" s="55" t="s">
        <v>42</v>
      </c>
      <c r="D15" s="57">
        <f t="shared" si="0"/>
        <v>12623</v>
      </c>
      <c r="E15" s="57">
        <f t="shared" si="1"/>
        <v>9881</v>
      </c>
      <c r="F15" s="57">
        <f t="shared" si="2"/>
        <v>403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403</v>
      </c>
      <c r="M15" s="57">
        <v>0</v>
      </c>
      <c r="N15" s="57">
        <f t="shared" si="3"/>
        <v>1410</v>
      </c>
      <c r="O15" s="57">
        <f>+[9]資源化量内訳!Z15</f>
        <v>929</v>
      </c>
      <c r="P15" s="57">
        <f t="shared" si="4"/>
        <v>9881</v>
      </c>
      <c r="Q15" s="57">
        <v>9881</v>
      </c>
      <c r="R15" s="57">
        <f t="shared" si="5"/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f t="shared" si="6"/>
        <v>2334</v>
      </c>
      <c r="AA15" s="57">
        <v>1410</v>
      </c>
      <c r="AB15" s="57">
        <v>924</v>
      </c>
      <c r="AC15" s="57">
        <f t="shared" si="7"/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5">
        <f t="shared" si="8"/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</row>
    <row r="16" spans="1:45" ht="13.5" customHeight="1" x14ac:dyDescent="0.2">
      <c r="A16" s="55" t="s">
        <v>26</v>
      </c>
      <c r="B16" s="56" t="s">
        <v>43</v>
      </c>
      <c r="C16" s="55" t="s">
        <v>44</v>
      </c>
      <c r="D16" s="57">
        <f t="shared" si="0"/>
        <v>17863</v>
      </c>
      <c r="E16" s="57">
        <f t="shared" si="1"/>
        <v>14002</v>
      </c>
      <c r="F16" s="57">
        <f t="shared" si="2"/>
        <v>2751</v>
      </c>
      <c r="G16" s="57">
        <v>0</v>
      </c>
      <c r="H16" s="57">
        <v>0</v>
      </c>
      <c r="I16" s="57">
        <v>0</v>
      </c>
      <c r="J16" s="57">
        <v>0</v>
      </c>
      <c r="K16" s="57">
        <v>226</v>
      </c>
      <c r="L16" s="57">
        <v>2043</v>
      </c>
      <c r="M16" s="57">
        <v>482</v>
      </c>
      <c r="N16" s="57">
        <f t="shared" si="3"/>
        <v>0</v>
      </c>
      <c r="O16" s="57">
        <f>+[9]資源化量内訳!Z16</f>
        <v>1110</v>
      </c>
      <c r="P16" s="57">
        <f t="shared" si="4"/>
        <v>14002</v>
      </c>
      <c r="Q16" s="57">
        <v>14002</v>
      </c>
      <c r="R16" s="57">
        <f t="shared" si="5"/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f t="shared" si="6"/>
        <v>1282</v>
      </c>
      <c r="AA16" s="57">
        <v>0</v>
      </c>
      <c r="AB16" s="57">
        <v>800</v>
      </c>
      <c r="AC16" s="57">
        <f t="shared" si="7"/>
        <v>482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482</v>
      </c>
      <c r="AK16" s="55">
        <f t="shared" si="8"/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</row>
    <row r="17" spans="1:45" ht="13.5" customHeight="1" x14ac:dyDescent="0.2">
      <c r="A17" s="55" t="s">
        <v>26</v>
      </c>
      <c r="B17" s="56" t="s">
        <v>45</v>
      </c>
      <c r="C17" s="55" t="s">
        <v>46</v>
      </c>
      <c r="D17" s="57">
        <f t="shared" si="0"/>
        <v>13341</v>
      </c>
      <c r="E17" s="57">
        <f t="shared" si="1"/>
        <v>0</v>
      </c>
      <c r="F17" s="57">
        <f t="shared" si="2"/>
        <v>13341</v>
      </c>
      <c r="G17" s="57">
        <v>0</v>
      </c>
      <c r="H17" s="57">
        <v>0</v>
      </c>
      <c r="I17" s="57">
        <v>0</v>
      </c>
      <c r="J17" s="57">
        <v>0</v>
      </c>
      <c r="K17" s="57">
        <v>11725</v>
      </c>
      <c r="L17" s="57">
        <v>1616</v>
      </c>
      <c r="M17" s="57">
        <v>0</v>
      </c>
      <c r="N17" s="57">
        <f t="shared" si="3"/>
        <v>0</v>
      </c>
      <c r="O17" s="57">
        <f>+[9]資源化量内訳!Z17</f>
        <v>0</v>
      </c>
      <c r="P17" s="57">
        <f t="shared" si="4"/>
        <v>0</v>
      </c>
      <c r="Q17" s="57">
        <v>0</v>
      </c>
      <c r="R17" s="57">
        <f t="shared" si="5"/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f t="shared" si="6"/>
        <v>0</v>
      </c>
      <c r="AA17" s="57">
        <v>0</v>
      </c>
      <c r="AB17" s="57">
        <v>0</v>
      </c>
      <c r="AC17" s="57">
        <f t="shared" si="7"/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5">
        <f t="shared" si="8"/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5">
        <v>0</v>
      </c>
    </row>
    <row r="18" spans="1:45" ht="13.5" customHeight="1" x14ac:dyDescent="0.2">
      <c r="A18" s="55" t="s">
        <v>26</v>
      </c>
      <c r="B18" s="56" t="s">
        <v>47</v>
      </c>
      <c r="C18" s="55" t="s">
        <v>48</v>
      </c>
      <c r="D18" s="57">
        <f t="shared" si="0"/>
        <v>14332</v>
      </c>
      <c r="E18" s="57">
        <f t="shared" si="1"/>
        <v>13381</v>
      </c>
      <c r="F18" s="57">
        <f t="shared" si="2"/>
        <v>751</v>
      </c>
      <c r="G18" s="57">
        <v>0</v>
      </c>
      <c r="H18" s="57">
        <v>0</v>
      </c>
      <c r="I18" s="57">
        <v>0</v>
      </c>
      <c r="J18" s="57">
        <v>0</v>
      </c>
      <c r="K18" s="57">
        <v>10</v>
      </c>
      <c r="L18" s="57">
        <v>741</v>
      </c>
      <c r="M18" s="57">
        <v>0</v>
      </c>
      <c r="N18" s="57">
        <f t="shared" si="3"/>
        <v>200</v>
      </c>
      <c r="O18" s="57">
        <f>+[9]資源化量内訳!Z18</f>
        <v>0</v>
      </c>
      <c r="P18" s="57">
        <f t="shared" si="4"/>
        <v>13768</v>
      </c>
      <c r="Q18" s="57">
        <v>13381</v>
      </c>
      <c r="R18" s="57">
        <f t="shared" si="5"/>
        <v>387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387</v>
      </c>
      <c r="Y18" s="57">
        <v>0</v>
      </c>
      <c r="Z18" s="57">
        <f t="shared" si="6"/>
        <v>235</v>
      </c>
      <c r="AA18" s="57">
        <v>200</v>
      </c>
      <c r="AB18" s="57">
        <v>0</v>
      </c>
      <c r="AC18" s="57">
        <f t="shared" si="7"/>
        <v>35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35</v>
      </c>
      <c r="AJ18" s="57">
        <v>0</v>
      </c>
      <c r="AK18" s="55">
        <f t="shared" si="8"/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</row>
    <row r="19" spans="1:45" ht="13.5" customHeight="1" x14ac:dyDescent="0.2">
      <c r="A19" s="55" t="s">
        <v>26</v>
      </c>
      <c r="B19" s="56" t="s">
        <v>49</v>
      </c>
      <c r="C19" s="55" t="s">
        <v>50</v>
      </c>
      <c r="D19" s="57">
        <f t="shared" si="0"/>
        <v>17720</v>
      </c>
      <c r="E19" s="57">
        <f t="shared" si="1"/>
        <v>13958</v>
      </c>
      <c r="F19" s="57">
        <f t="shared" si="2"/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f t="shared" si="3"/>
        <v>2117</v>
      </c>
      <c r="O19" s="57">
        <f>+[9]資源化量内訳!Z19</f>
        <v>1645</v>
      </c>
      <c r="P19" s="57">
        <f t="shared" si="4"/>
        <v>13958</v>
      </c>
      <c r="Q19" s="57">
        <v>13958</v>
      </c>
      <c r="R19" s="57">
        <f t="shared" si="5"/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f t="shared" si="6"/>
        <v>3998</v>
      </c>
      <c r="AA19" s="57">
        <v>2117</v>
      </c>
      <c r="AB19" s="57">
        <v>1881</v>
      </c>
      <c r="AC19" s="57">
        <f t="shared" si="7"/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5">
        <f t="shared" si="8"/>
        <v>0</v>
      </c>
      <c r="AL19" s="55">
        <v>0</v>
      </c>
      <c r="AM19" s="55">
        <v>0</v>
      </c>
      <c r="AN19" s="55">
        <v>0</v>
      </c>
      <c r="AO19" s="55">
        <v>0</v>
      </c>
      <c r="AP19" s="55">
        <v>0</v>
      </c>
      <c r="AQ19" s="55">
        <v>0</v>
      </c>
      <c r="AR19" s="55">
        <v>0</v>
      </c>
      <c r="AS19" s="55">
        <v>0</v>
      </c>
    </row>
    <row r="20" spans="1:45" ht="13.5" customHeight="1" x14ac:dyDescent="0.2">
      <c r="A20" s="55" t="s">
        <v>26</v>
      </c>
      <c r="B20" s="56" t="s">
        <v>51</v>
      </c>
      <c r="C20" s="55" t="s">
        <v>52</v>
      </c>
      <c r="D20" s="57">
        <f t="shared" si="0"/>
        <v>44126</v>
      </c>
      <c r="E20" s="57">
        <f t="shared" si="1"/>
        <v>35125</v>
      </c>
      <c r="F20" s="57">
        <f t="shared" si="2"/>
        <v>7781</v>
      </c>
      <c r="G20" s="57">
        <v>3092</v>
      </c>
      <c r="H20" s="57">
        <v>0</v>
      </c>
      <c r="I20" s="57">
        <v>0</v>
      </c>
      <c r="J20" s="57">
        <v>0</v>
      </c>
      <c r="K20" s="57">
        <v>3575</v>
      </c>
      <c r="L20" s="57">
        <v>1114</v>
      </c>
      <c r="M20" s="57">
        <v>0</v>
      </c>
      <c r="N20" s="57">
        <f t="shared" si="3"/>
        <v>89</v>
      </c>
      <c r="O20" s="57">
        <f>+[9]資源化量内訳!Z20</f>
        <v>1131</v>
      </c>
      <c r="P20" s="57">
        <f t="shared" si="4"/>
        <v>37268</v>
      </c>
      <c r="Q20" s="57">
        <v>35125</v>
      </c>
      <c r="R20" s="57">
        <f t="shared" si="5"/>
        <v>2143</v>
      </c>
      <c r="S20" s="57">
        <v>2143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f t="shared" si="6"/>
        <v>371</v>
      </c>
      <c r="AA20" s="57">
        <v>89</v>
      </c>
      <c r="AB20" s="57">
        <v>282</v>
      </c>
      <c r="AC20" s="57">
        <f t="shared" si="7"/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5">
        <f t="shared" si="8"/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</row>
    <row r="21" spans="1:45" ht="13.5" customHeight="1" x14ac:dyDescent="0.2">
      <c r="A21" s="55" t="s">
        <v>26</v>
      </c>
      <c r="B21" s="56" t="s">
        <v>53</v>
      </c>
      <c r="C21" s="55" t="s">
        <v>54</v>
      </c>
      <c r="D21" s="57">
        <f t="shared" si="0"/>
        <v>25369</v>
      </c>
      <c r="E21" s="57">
        <f t="shared" si="1"/>
        <v>23047</v>
      </c>
      <c r="F21" s="57">
        <f t="shared" si="2"/>
        <v>1639</v>
      </c>
      <c r="G21" s="57">
        <v>0</v>
      </c>
      <c r="H21" s="57">
        <v>36</v>
      </c>
      <c r="I21" s="57">
        <v>0</v>
      </c>
      <c r="J21" s="57">
        <v>0</v>
      </c>
      <c r="K21" s="57">
        <v>0</v>
      </c>
      <c r="L21" s="57">
        <v>1603</v>
      </c>
      <c r="M21" s="57">
        <v>0</v>
      </c>
      <c r="N21" s="57">
        <f t="shared" si="3"/>
        <v>336</v>
      </c>
      <c r="O21" s="57">
        <f>+[9]資源化量内訳!Z21</f>
        <v>347</v>
      </c>
      <c r="P21" s="57">
        <f t="shared" si="4"/>
        <v>23778</v>
      </c>
      <c r="Q21" s="57">
        <v>23047</v>
      </c>
      <c r="R21" s="57">
        <f t="shared" si="5"/>
        <v>731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731</v>
      </c>
      <c r="Y21" s="57">
        <v>0</v>
      </c>
      <c r="Z21" s="57">
        <f t="shared" si="6"/>
        <v>419</v>
      </c>
      <c r="AA21" s="57">
        <v>336</v>
      </c>
      <c r="AB21" s="57">
        <v>0</v>
      </c>
      <c r="AC21" s="57">
        <f t="shared" si="7"/>
        <v>83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83</v>
      </c>
      <c r="AJ21" s="57">
        <v>0</v>
      </c>
      <c r="AK21" s="55">
        <f t="shared" si="8"/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</row>
    <row r="22" spans="1:45" ht="13.5" customHeight="1" x14ac:dyDescent="0.2">
      <c r="A22" s="55" t="s">
        <v>26</v>
      </c>
      <c r="B22" s="56" t="s">
        <v>55</v>
      </c>
      <c r="C22" s="55" t="s">
        <v>56</v>
      </c>
      <c r="D22" s="57">
        <f t="shared" si="0"/>
        <v>6286</v>
      </c>
      <c r="E22" s="57">
        <f t="shared" si="1"/>
        <v>5355</v>
      </c>
      <c r="F22" s="57">
        <f t="shared" si="2"/>
        <v>581</v>
      </c>
      <c r="G22" s="57">
        <v>581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f t="shared" si="3"/>
        <v>0</v>
      </c>
      <c r="O22" s="57">
        <f>+[9]資源化量内訳!Z22</f>
        <v>350</v>
      </c>
      <c r="P22" s="57">
        <f t="shared" si="4"/>
        <v>5728</v>
      </c>
      <c r="Q22" s="57">
        <v>5355</v>
      </c>
      <c r="R22" s="57">
        <f t="shared" si="5"/>
        <v>373</v>
      </c>
      <c r="S22" s="57">
        <v>373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57">
        <f t="shared" si="6"/>
        <v>704</v>
      </c>
      <c r="AA22" s="57">
        <v>0</v>
      </c>
      <c r="AB22" s="57">
        <v>621</v>
      </c>
      <c r="AC22" s="57">
        <f t="shared" si="7"/>
        <v>83</v>
      </c>
      <c r="AD22" s="57">
        <v>83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5">
        <f t="shared" si="8"/>
        <v>0</v>
      </c>
      <c r="AL22" s="55">
        <v>0</v>
      </c>
      <c r="AM22" s="55">
        <v>0</v>
      </c>
      <c r="AN22" s="55">
        <v>0</v>
      </c>
      <c r="AO22" s="55">
        <v>0</v>
      </c>
      <c r="AP22" s="55">
        <v>0</v>
      </c>
      <c r="AQ22" s="55">
        <v>0</v>
      </c>
      <c r="AR22" s="55">
        <v>0</v>
      </c>
      <c r="AS22" s="55">
        <v>0</v>
      </c>
    </row>
    <row r="23" spans="1:45" ht="13.5" customHeight="1" x14ac:dyDescent="0.2">
      <c r="A23" s="55" t="s">
        <v>26</v>
      </c>
      <c r="B23" s="56" t="s">
        <v>57</v>
      </c>
      <c r="C23" s="55" t="s">
        <v>58</v>
      </c>
      <c r="D23" s="57">
        <f t="shared" si="0"/>
        <v>13913</v>
      </c>
      <c r="E23" s="57">
        <f t="shared" si="1"/>
        <v>12266</v>
      </c>
      <c r="F23" s="57">
        <f t="shared" si="2"/>
        <v>966</v>
      </c>
      <c r="G23" s="57">
        <v>595</v>
      </c>
      <c r="H23" s="57">
        <v>0</v>
      </c>
      <c r="I23" s="57">
        <v>0</v>
      </c>
      <c r="J23" s="57">
        <v>0</v>
      </c>
      <c r="K23" s="57">
        <v>0</v>
      </c>
      <c r="L23" s="57">
        <v>371</v>
      </c>
      <c r="M23" s="57">
        <v>0</v>
      </c>
      <c r="N23" s="57">
        <f t="shared" si="3"/>
        <v>0</v>
      </c>
      <c r="O23" s="57">
        <f>+[9]資源化量内訳!Z23</f>
        <v>681</v>
      </c>
      <c r="P23" s="57">
        <f t="shared" si="4"/>
        <v>12266</v>
      </c>
      <c r="Q23" s="57">
        <v>12266</v>
      </c>
      <c r="R23" s="57">
        <f t="shared" si="5"/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f t="shared" si="6"/>
        <v>515</v>
      </c>
      <c r="AA23" s="57">
        <v>0</v>
      </c>
      <c r="AB23" s="57">
        <v>432</v>
      </c>
      <c r="AC23" s="57">
        <f t="shared" si="7"/>
        <v>83</v>
      </c>
      <c r="AD23" s="57">
        <v>83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5">
        <f t="shared" si="8"/>
        <v>0</v>
      </c>
      <c r="AL23" s="55">
        <v>0</v>
      </c>
      <c r="AM23" s="55">
        <v>0</v>
      </c>
      <c r="AN23" s="55">
        <v>0</v>
      </c>
      <c r="AO23" s="55">
        <v>0</v>
      </c>
      <c r="AP23" s="55">
        <v>0</v>
      </c>
      <c r="AQ23" s="55">
        <v>0</v>
      </c>
      <c r="AR23" s="55">
        <v>0</v>
      </c>
      <c r="AS23" s="55">
        <v>0</v>
      </c>
    </row>
    <row r="24" spans="1:45" ht="13.5" customHeight="1" x14ac:dyDescent="0.2">
      <c r="A24" s="55" t="s">
        <v>26</v>
      </c>
      <c r="B24" s="56" t="s">
        <v>59</v>
      </c>
      <c r="C24" s="55" t="s">
        <v>60</v>
      </c>
      <c r="D24" s="57">
        <f t="shared" si="0"/>
        <v>6721</v>
      </c>
      <c r="E24" s="57">
        <f t="shared" si="1"/>
        <v>5340</v>
      </c>
      <c r="F24" s="57">
        <f t="shared" si="2"/>
        <v>1245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1245</v>
      </c>
      <c r="M24" s="57">
        <v>0</v>
      </c>
      <c r="N24" s="57">
        <f t="shared" si="3"/>
        <v>136</v>
      </c>
      <c r="O24" s="57">
        <f>+[9]資源化量内訳!Z24</f>
        <v>0</v>
      </c>
      <c r="P24" s="57">
        <f t="shared" si="4"/>
        <v>5340</v>
      </c>
      <c r="Q24" s="57">
        <v>5340</v>
      </c>
      <c r="R24" s="57">
        <f t="shared" si="5"/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f t="shared" si="6"/>
        <v>768</v>
      </c>
      <c r="AA24" s="57">
        <v>136</v>
      </c>
      <c r="AB24" s="57">
        <v>632</v>
      </c>
      <c r="AC24" s="57">
        <f t="shared" si="7"/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5">
        <f t="shared" si="8"/>
        <v>0</v>
      </c>
      <c r="AL24" s="55">
        <v>0</v>
      </c>
      <c r="AM24" s="55">
        <v>0</v>
      </c>
      <c r="AN24" s="55">
        <v>0</v>
      </c>
      <c r="AO24" s="55">
        <v>0</v>
      </c>
      <c r="AP24" s="55">
        <v>0</v>
      </c>
      <c r="AQ24" s="55">
        <v>0</v>
      </c>
      <c r="AR24" s="55">
        <v>0</v>
      </c>
      <c r="AS24" s="55">
        <v>0</v>
      </c>
    </row>
    <row r="25" spans="1:45" ht="13.5" customHeight="1" x14ac:dyDescent="0.2">
      <c r="A25" s="55" t="s">
        <v>26</v>
      </c>
      <c r="B25" s="56" t="s">
        <v>61</v>
      </c>
      <c r="C25" s="55" t="s">
        <v>62</v>
      </c>
      <c r="D25" s="57">
        <f t="shared" si="0"/>
        <v>9864</v>
      </c>
      <c r="E25" s="57">
        <f t="shared" si="1"/>
        <v>8450</v>
      </c>
      <c r="F25" s="57">
        <f t="shared" si="2"/>
        <v>846</v>
      </c>
      <c r="G25" s="57">
        <v>257</v>
      </c>
      <c r="H25" s="57">
        <v>0</v>
      </c>
      <c r="I25" s="57">
        <v>0</v>
      </c>
      <c r="J25" s="57">
        <v>0</v>
      </c>
      <c r="K25" s="57">
        <v>85</v>
      </c>
      <c r="L25" s="57">
        <v>504</v>
      </c>
      <c r="M25" s="57">
        <v>0</v>
      </c>
      <c r="N25" s="57">
        <f t="shared" si="3"/>
        <v>0</v>
      </c>
      <c r="O25" s="57">
        <f>+[9]資源化量内訳!Z25</f>
        <v>568</v>
      </c>
      <c r="P25" s="57">
        <f t="shared" si="4"/>
        <v>8450</v>
      </c>
      <c r="Q25" s="57">
        <v>8450</v>
      </c>
      <c r="R25" s="57">
        <f t="shared" si="5"/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f t="shared" si="6"/>
        <v>440</v>
      </c>
      <c r="AA25" s="57">
        <v>0</v>
      </c>
      <c r="AB25" s="57">
        <v>440</v>
      </c>
      <c r="AC25" s="57">
        <f t="shared" si="7"/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5">
        <f t="shared" si="8"/>
        <v>0</v>
      </c>
      <c r="AL25" s="55">
        <v>0</v>
      </c>
      <c r="AM25" s="55">
        <v>0</v>
      </c>
      <c r="AN25" s="55">
        <v>0</v>
      </c>
      <c r="AO25" s="55">
        <v>0</v>
      </c>
      <c r="AP25" s="55">
        <v>0</v>
      </c>
      <c r="AQ25" s="55">
        <v>0</v>
      </c>
      <c r="AR25" s="55">
        <v>0</v>
      </c>
      <c r="AS25" s="55">
        <v>0</v>
      </c>
    </row>
    <row r="26" spans="1:45" ht="13.5" customHeight="1" x14ac:dyDescent="0.2">
      <c r="A26" s="55" t="s">
        <v>26</v>
      </c>
      <c r="B26" s="56" t="s">
        <v>63</v>
      </c>
      <c r="C26" s="55" t="s">
        <v>64</v>
      </c>
      <c r="D26" s="57">
        <f t="shared" si="0"/>
        <v>12204</v>
      </c>
      <c r="E26" s="57">
        <f t="shared" si="1"/>
        <v>9587</v>
      </c>
      <c r="F26" s="57">
        <f t="shared" si="2"/>
        <v>1980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1980</v>
      </c>
      <c r="M26" s="57">
        <v>0</v>
      </c>
      <c r="N26" s="57">
        <f t="shared" si="3"/>
        <v>637</v>
      </c>
      <c r="O26" s="57">
        <f>+[9]資源化量内訳!Z26</f>
        <v>0</v>
      </c>
      <c r="P26" s="57">
        <f t="shared" si="4"/>
        <v>9851</v>
      </c>
      <c r="Q26" s="57">
        <v>9587</v>
      </c>
      <c r="R26" s="57">
        <f t="shared" si="5"/>
        <v>264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264</v>
      </c>
      <c r="Y26" s="57">
        <v>0</v>
      </c>
      <c r="Z26" s="57">
        <f t="shared" si="6"/>
        <v>1333</v>
      </c>
      <c r="AA26" s="57">
        <v>637</v>
      </c>
      <c r="AB26" s="57">
        <v>694</v>
      </c>
      <c r="AC26" s="57">
        <f t="shared" si="7"/>
        <v>2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2</v>
      </c>
      <c r="AJ26" s="57">
        <v>0</v>
      </c>
      <c r="AK26" s="55">
        <f t="shared" si="8"/>
        <v>0</v>
      </c>
      <c r="AL26" s="55">
        <v>0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</row>
    <row r="27" spans="1:45" ht="13.5" customHeight="1" x14ac:dyDescent="0.2">
      <c r="A27" s="55" t="s">
        <v>26</v>
      </c>
      <c r="B27" s="56" t="s">
        <v>65</v>
      </c>
      <c r="C27" s="55" t="s">
        <v>66</v>
      </c>
      <c r="D27" s="57">
        <f t="shared" si="0"/>
        <v>9611</v>
      </c>
      <c r="E27" s="57">
        <f t="shared" si="1"/>
        <v>8628</v>
      </c>
      <c r="F27" s="57">
        <f t="shared" si="2"/>
        <v>854</v>
      </c>
      <c r="G27" s="57">
        <v>272</v>
      </c>
      <c r="H27" s="57">
        <v>0</v>
      </c>
      <c r="I27" s="57">
        <v>0</v>
      </c>
      <c r="J27" s="57">
        <v>0</v>
      </c>
      <c r="K27" s="57">
        <v>0</v>
      </c>
      <c r="L27" s="57">
        <v>582</v>
      </c>
      <c r="M27" s="57">
        <v>0</v>
      </c>
      <c r="N27" s="57">
        <f t="shared" si="3"/>
        <v>0</v>
      </c>
      <c r="O27" s="57">
        <f>+[9]資源化量内訳!Z27</f>
        <v>129</v>
      </c>
      <c r="P27" s="57">
        <f t="shared" si="4"/>
        <v>8661</v>
      </c>
      <c r="Q27" s="57">
        <v>8628</v>
      </c>
      <c r="R27" s="57">
        <f t="shared" si="5"/>
        <v>33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33</v>
      </c>
      <c r="Y27" s="57">
        <v>0</v>
      </c>
      <c r="Z27" s="57">
        <f t="shared" si="6"/>
        <v>1114</v>
      </c>
      <c r="AA27" s="57">
        <v>0</v>
      </c>
      <c r="AB27" s="57">
        <v>1078</v>
      </c>
      <c r="AC27" s="57">
        <f t="shared" si="7"/>
        <v>36</v>
      </c>
      <c r="AD27" s="57">
        <v>32</v>
      </c>
      <c r="AE27" s="57">
        <v>0</v>
      </c>
      <c r="AF27" s="57">
        <v>0</v>
      </c>
      <c r="AG27" s="57">
        <v>0</v>
      </c>
      <c r="AH27" s="57">
        <v>0</v>
      </c>
      <c r="AI27" s="57">
        <v>4</v>
      </c>
      <c r="AJ27" s="57">
        <v>0</v>
      </c>
      <c r="AK27" s="55">
        <f t="shared" si="8"/>
        <v>0</v>
      </c>
      <c r="AL27" s="55">
        <v>0</v>
      </c>
      <c r="AM27" s="55">
        <v>0</v>
      </c>
      <c r="AN27" s="55">
        <v>0</v>
      </c>
      <c r="AO27" s="55">
        <v>0</v>
      </c>
      <c r="AP27" s="55">
        <v>0</v>
      </c>
      <c r="AQ27" s="55">
        <v>0</v>
      </c>
      <c r="AR27" s="55">
        <v>0</v>
      </c>
      <c r="AS27" s="55">
        <v>0</v>
      </c>
    </row>
    <row r="28" spans="1:45" ht="13.5" customHeight="1" x14ac:dyDescent="0.2">
      <c r="A28" s="55" t="s">
        <v>26</v>
      </c>
      <c r="B28" s="56" t="s">
        <v>67</v>
      </c>
      <c r="C28" s="55" t="s">
        <v>68</v>
      </c>
      <c r="D28" s="57">
        <f t="shared" si="0"/>
        <v>8255</v>
      </c>
      <c r="E28" s="57">
        <f t="shared" si="1"/>
        <v>6463</v>
      </c>
      <c r="F28" s="57">
        <f t="shared" si="2"/>
        <v>1273</v>
      </c>
      <c r="G28" s="57">
        <v>606</v>
      </c>
      <c r="H28" s="57">
        <v>0</v>
      </c>
      <c r="I28" s="57">
        <v>0</v>
      </c>
      <c r="J28" s="57">
        <v>0</v>
      </c>
      <c r="K28" s="57">
        <v>0</v>
      </c>
      <c r="L28" s="57">
        <v>667</v>
      </c>
      <c r="M28" s="57">
        <v>0</v>
      </c>
      <c r="N28" s="57">
        <f t="shared" si="3"/>
        <v>519</v>
      </c>
      <c r="O28" s="57">
        <f>+[9]資源化量内訳!Z28</f>
        <v>0</v>
      </c>
      <c r="P28" s="57">
        <f t="shared" si="4"/>
        <v>6876</v>
      </c>
      <c r="Q28" s="57">
        <v>6463</v>
      </c>
      <c r="R28" s="57">
        <f t="shared" si="5"/>
        <v>413</v>
      </c>
      <c r="S28" s="57">
        <v>413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f t="shared" si="6"/>
        <v>1056</v>
      </c>
      <c r="AA28" s="57">
        <v>519</v>
      </c>
      <c r="AB28" s="57">
        <v>502</v>
      </c>
      <c r="AC28" s="57">
        <f t="shared" si="7"/>
        <v>35</v>
      </c>
      <c r="AD28" s="57">
        <v>35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5">
        <f t="shared" si="8"/>
        <v>0</v>
      </c>
      <c r="AL28" s="55">
        <v>0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0</v>
      </c>
    </row>
    <row r="29" spans="1:45" ht="13.5" customHeight="1" x14ac:dyDescent="0.2">
      <c r="A29" s="55" t="s">
        <v>26</v>
      </c>
      <c r="B29" s="56" t="s">
        <v>69</v>
      </c>
      <c r="C29" s="55" t="s">
        <v>70</v>
      </c>
      <c r="D29" s="57">
        <f t="shared" si="0"/>
        <v>9486</v>
      </c>
      <c r="E29" s="57">
        <f t="shared" si="1"/>
        <v>8538</v>
      </c>
      <c r="F29" s="57">
        <f t="shared" si="2"/>
        <v>948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948</v>
      </c>
      <c r="M29" s="57">
        <v>0</v>
      </c>
      <c r="N29" s="57">
        <f t="shared" si="3"/>
        <v>0</v>
      </c>
      <c r="O29" s="57">
        <f>+[9]資源化量内訳!Z29</f>
        <v>0</v>
      </c>
      <c r="P29" s="57">
        <f t="shared" si="4"/>
        <v>8538</v>
      </c>
      <c r="Q29" s="57">
        <v>8538</v>
      </c>
      <c r="R29" s="57">
        <f t="shared" si="5"/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f t="shared" si="6"/>
        <v>203</v>
      </c>
      <c r="AA29" s="57">
        <v>0</v>
      </c>
      <c r="AB29" s="57">
        <v>203</v>
      </c>
      <c r="AC29" s="57">
        <f t="shared" si="7"/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5">
        <f t="shared" si="8"/>
        <v>0</v>
      </c>
      <c r="AL29" s="55">
        <v>0</v>
      </c>
      <c r="AM29" s="55">
        <v>0</v>
      </c>
      <c r="AN29" s="55">
        <v>0</v>
      </c>
      <c r="AO29" s="55">
        <v>0</v>
      </c>
      <c r="AP29" s="55">
        <v>0</v>
      </c>
      <c r="AQ29" s="55">
        <v>0</v>
      </c>
      <c r="AR29" s="55">
        <v>0</v>
      </c>
      <c r="AS29" s="55">
        <v>0</v>
      </c>
    </row>
    <row r="30" spans="1:45" ht="13.5" customHeight="1" x14ac:dyDescent="0.2">
      <c r="A30" s="55" t="s">
        <v>26</v>
      </c>
      <c r="B30" s="56" t="s">
        <v>71</v>
      </c>
      <c r="C30" s="55" t="s">
        <v>72</v>
      </c>
      <c r="D30" s="57">
        <f t="shared" si="0"/>
        <v>6221</v>
      </c>
      <c r="E30" s="57">
        <f t="shared" si="1"/>
        <v>5577</v>
      </c>
      <c r="F30" s="57">
        <f t="shared" si="2"/>
        <v>644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598</v>
      </c>
      <c r="M30" s="57">
        <v>46</v>
      </c>
      <c r="N30" s="57">
        <f t="shared" si="3"/>
        <v>0</v>
      </c>
      <c r="O30" s="57">
        <f>+[9]資源化量内訳!Z30</f>
        <v>0</v>
      </c>
      <c r="P30" s="57">
        <f t="shared" si="4"/>
        <v>5577</v>
      </c>
      <c r="Q30" s="57">
        <v>5577</v>
      </c>
      <c r="R30" s="57">
        <f t="shared" si="5"/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f t="shared" si="6"/>
        <v>193</v>
      </c>
      <c r="AA30" s="57">
        <v>0</v>
      </c>
      <c r="AB30" s="57">
        <v>147</v>
      </c>
      <c r="AC30" s="57">
        <f t="shared" si="7"/>
        <v>46</v>
      </c>
      <c r="AD30" s="57">
        <v>0</v>
      </c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46</v>
      </c>
      <c r="AK30" s="55">
        <f t="shared" si="8"/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</row>
    <row r="31" spans="1:45" ht="13.5" customHeight="1" x14ac:dyDescent="0.2">
      <c r="A31" s="55" t="s">
        <v>26</v>
      </c>
      <c r="B31" s="56" t="s">
        <v>73</v>
      </c>
      <c r="C31" s="55" t="s">
        <v>74</v>
      </c>
      <c r="D31" s="57">
        <f t="shared" si="0"/>
        <v>7725</v>
      </c>
      <c r="E31" s="57">
        <f t="shared" si="1"/>
        <v>6204</v>
      </c>
      <c r="F31" s="57">
        <f t="shared" si="2"/>
        <v>741</v>
      </c>
      <c r="G31" s="57">
        <v>699</v>
      </c>
      <c r="H31" s="57">
        <v>0</v>
      </c>
      <c r="I31" s="57">
        <v>0</v>
      </c>
      <c r="J31" s="57">
        <v>0</v>
      </c>
      <c r="K31" s="57">
        <v>0</v>
      </c>
      <c r="L31" s="57">
        <v>42</v>
      </c>
      <c r="M31" s="57">
        <v>0</v>
      </c>
      <c r="N31" s="57">
        <f t="shared" si="3"/>
        <v>523</v>
      </c>
      <c r="O31" s="57">
        <f>+[9]資源化量内訳!Z31</f>
        <v>257</v>
      </c>
      <c r="P31" s="57">
        <f t="shared" si="4"/>
        <v>6680</v>
      </c>
      <c r="Q31" s="57">
        <v>6204</v>
      </c>
      <c r="R31" s="57">
        <f t="shared" si="5"/>
        <v>476</v>
      </c>
      <c r="S31" s="57">
        <v>476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f t="shared" si="6"/>
        <v>1112</v>
      </c>
      <c r="AA31" s="57">
        <v>523</v>
      </c>
      <c r="AB31" s="57">
        <v>549</v>
      </c>
      <c r="AC31" s="57">
        <f t="shared" si="7"/>
        <v>40</v>
      </c>
      <c r="AD31" s="57">
        <v>40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5">
        <f t="shared" si="8"/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</row>
    <row r="32" spans="1:45" ht="13.5" customHeight="1" x14ac:dyDescent="0.2">
      <c r="A32" s="55" t="s">
        <v>26</v>
      </c>
      <c r="B32" s="56" t="s">
        <v>75</v>
      </c>
      <c r="C32" s="55" t="s">
        <v>76</v>
      </c>
      <c r="D32" s="57">
        <f t="shared" si="0"/>
        <v>8604</v>
      </c>
      <c r="E32" s="57">
        <f t="shared" si="1"/>
        <v>7292</v>
      </c>
      <c r="F32" s="57">
        <f t="shared" si="2"/>
        <v>1101</v>
      </c>
      <c r="G32" s="57">
        <v>653</v>
      </c>
      <c r="H32" s="57">
        <v>36</v>
      </c>
      <c r="I32" s="57">
        <v>0</v>
      </c>
      <c r="J32" s="57">
        <v>0</v>
      </c>
      <c r="K32" s="57">
        <v>0</v>
      </c>
      <c r="L32" s="57">
        <v>398</v>
      </c>
      <c r="M32" s="57">
        <v>14</v>
      </c>
      <c r="N32" s="57">
        <f t="shared" si="3"/>
        <v>24</v>
      </c>
      <c r="O32" s="57">
        <f>+[9]資源化量内訳!Z32</f>
        <v>187</v>
      </c>
      <c r="P32" s="57">
        <f t="shared" si="4"/>
        <v>7292</v>
      </c>
      <c r="Q32" s="57">
        <v>7292</v>
      </c>
      <c r="R32" s="57">
        <f t="shared" si="5"/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f t="shared" si="6"/>
        <v>785</v>
      </c>
      <c r="AA32" s="57">
        <v>24</v>
      </c>
      <c r="AB32" s="57">
        <v>747</v>
      </c>
      <c r="AC32" s="57">
        <f t="shared" si="7"/>
        <v>14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14</v>
      </c>
      <c r="AK32" s="55">
        <f t="shared" si="8"/>
        <v>0</v>
      </c>
      <c r="AL32" s="55">
        <v>0</v>
      </c>
      <c r="AM32" s="55">
        <v>0</v>
      </c>
      <c r="AN32" s="55">
        <v>0</v>
      </c>
      <c r="AO32" s="55">
        <v>0</v>
      </c>
      <c r="AP32" s="55">
        <v>0</v>
      </c>
      <c r="AQ32" s="55">
        <v>0</v>
      </c>
      <c r="AR32" s="55">
        <v>0</v>
      </c>
      <c r="AS32" s="55">
        <v>0</v>
      </c>
    </row>
    <row r="33" spans="1:45" ht="13.5" customHeight="1" x14ac:dyDescent="0.2">
      <c r="A33" s="55" t="s">
        <v>26</v>
      </c>
      <c r="B33" s="56" t="s">
        <v>77</v>
      </c>
      <c r="C33" s="55" t="s">
        <v>78</v>
      </c>
      <c r="D33" s="57">
        <f t="shared" si="0"/>
        <v>1807</v>
      </c>
      <c r="E33" s="57">
        <f t="shared" si="1"/>
        <v>1375</v>
      </c>
      <c r="F33" s="57">
        <f t="shared" si="2"/>
        <v>214</v>
      </c>
      <c r="G33" s="57">
        <v>214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f t="shared" si="3"/>
        <v>0</v>
      </c>
      <c r="O33" s="57">
        <f>+[9]資源化量内訳!Z33</f>
        <v>218</v>
      </c>
      <c r="P33" s="57">
        <f t="shared" si="4"/>
        <v>1522</v>
      </c>
      <c r="Q33" s="57">
        <v>1375</v>
      </c>
      <c r="R33" s="57">
        <f t="shared" si="5"/>
        <v>147</v>
      </c>
      <c r="S33" s="57">
        <v>147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f t="shared" si="6"/>
        <v>120</v>
      </c>
      <c r="AA33" s="57">
        <v>0</v>
      </c>
      <c r="AB33" s="57">
        <v>108</v>
      </c>
      <c r="AC33" s="57">
        <f t="shared" si="7"/>
        <v>12</v>
      </c>
      <c r="AD33" s="57">
        <v>12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5">
        <f t="shared" si="8"/>
        <v>0</v>
      </c>
      <c r="AL33" s="55">
        <v>0</v>
      </c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</row>
    <row r="34" spans="1:45" ht="13.5" customHeight="1" x14ac:dyDescent="0.2">
      <c r="A34" s="55" t="s">
        <v>26</v>
      </c>
      <c r="B34" s="56" t="s">
        <v>79</v>
      </c>
      <c r="C34" s="55" t="s">
        <v>80</v>
      </c>
      <c r="D34" s="57">
        <f t="shared" si="0"/>
        <v>5242</v>
      </c>
      <c r="E34" s="57">
        <f t="shared" si="1"/>
        <v>4424</v>
      </c>
      <c r="F34" s="57">
        <f t="shared" si="2"/>
        <v>598</v>
      </c>
      <c r="G34" s="57">
        <v>379</v>
      </c>
      <c r="H34" s="57">
        <v>0</v>
      </c>
      <c r="I34" s="57">
        <v>0</v>
      </c>
      <c r="J34" s="57">
        <v>0</v>
      </c>
      <c r="K34" s="57">
        <v>0</v>
      </c>
      <c r="L34" s="57">
        <v>219</v>
      </c>
      <c r="M34" s="57">
        <v>0</v>
      </c>
      <c r="N34" s="57">
        <f t="shared" si="3"/>
        <v>220</v>
      </c>
      <c r="O34" s="57">
        <f>+[9]資源化量内訳!Z34</f>
        <v>0</v>
      </c>
      <c r="P34" s="57">
        <f t="shared" si="4"/>
        <v>4682</v>
      </c>
      <c r="Q34" s="57">
        <v>4424</v>
      </c>
      <c r="R34" s="57">
        <f t="shared" si="5"/>
        <v>258</v>
      </c>
      <c r="S34" s="57">
        <v>258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f t="shared" si="6"/>
        <v>399</v>
      </c>
      <c r="AA34" s="57">
        <v>220</v>
      </c>
      <c r="AB34" s="57">
        <v>156</v>
      </c>
      <c r="AC34" s="57">
        <f t="shared" si="7"/>
        <v>23</v>
      </c>
      <c r="AD34" s="57">
        <v>23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5">
        <f t="shared" si="8"/>
        <v>0</v>
      </c>
      <c r="AL34" s="55">
        <v>0</v>
      </c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</row>
    <row r="35" spans="1:45" ht="13.5" customHeight="1" x14ac:dyDescent="0.2">
      <c r="A35" s="55" t="s">
        <v>26</v>
      </c>
      <c r="B35" s="56" t="s">
        <v>81</v>
      </c>
      <c r="C35" s="55" t="s">
        <v>82</v>
      </c>
      <c r="D35" s="57">
        <f t="shared" si="0"/>
        <v>2753</v>
      </c>
      <c r="E35" s="57">
        <f t="shared" si="1"/>
        <v>2015</v>
      </c>
      <c r="F35" s="57">
        <f t="shared" si="2"/>
        <v>283</v>
      </c>
      <c r="G35" s="57">
        <v>213</v>
      </c>
      <c r="H35" s="57">
        <v>32</v>
      </c>
      <c r="I35" s="57">
        <v>0</v>
      </c>
      <c r="J35" s="57">
        <v>0</v>
      </c>
      <c r="K35" s="57">
        <v>0</v>
      </c>
      <c r="L35" s="57">
        <v>38</v>
      </c>
      <c r="M35" s="57">
        <v>0</v>
      </c>
      <c r="N35" s="57">
        <f t="shared" si="3"/>
        <v>45</v>
      </c>
      <c r="O35" s="57">
        <f>+[9]資源化量内訳!Z35</f>
        <v>410</v>
      </c>
      <c r="P35" s="57">
        <f t="shared" si="4"/>
        <v>2161</v>
      </c>
      <c r="Q35" s="57">
        <v>2015</v>
      </c>
      <c r="R35" s="57">
        <f t="shared" si="5"/>
        <v>146</v>
      </c>
      <c r="S35" s="57">
        <v>146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f t="shared" si="6"/>
        <v>128</v>
      </c>
      <c r="AA35" s="57">
        <v>45</v>
      </c>
      <c r="AB35" s="57">
        <v>71</v>
      </c>
      <c r="AC35" s="57">
        <f t="shared" si="7"/>
        <v>12</v>
      </c>
      <c r="AD35" s="57">
        <v>12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5">
        <f t="shared" si="8"/>
        <v>0</v>
      </c>
      <c r="AL35" s="55">
        <v>0</v>
      </c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</row>
    <row r="36" spans="1:45" ht="13.5" customHeight="1" x14ac:dyDescent="0.2">
      <c r="A36" s="55" t="s">
        <v>26</v>
      </c>
      <c r="B36" s="56" t="s">
        <v>83</v>
      </c>
      <c r="C36" s="55" t="s">
        <v>84</v>
      </c>
      <c r="D36" s="57">
        <f t="shared" si="0"/>
        <v>5350</v>
      </c>
      <c r="E36" s="57">
        <f t="shared" si="1"/>
        <v>4308</v>
      </c>
      <c r="F36" s="57">
        <f t="shared" si="2"/>
        <v>456</v>
      </c>
      <c r="G36" s="57">
        <v>456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f t="shared" si="3"/>
        <v>479</v>
      </c>
      <c r="O36" s="57">
        <f>+[9]資源化量内訳!Z36</f>
        <v>107</v>
      </c>
      <c r="P36" s="57">
        <f t="shared" si="4"/>
        <v>4618</v>
      </c>
      <c r="Q36" s="57">
        <v>4308</v>
      </c>
      <c r="R36" s="57">
        <f t="shared" si="5"/>
        <v>310</v>
      </c>
      <c r="S36" s="57">
        <v>310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f t="shared" si="6"/>
        <v>659</v>
      </c>
      <c r="AA36" s="57">
        <v>479</v>
      </c>
      <c r="AB36" s="57">
        <v>152</v>
      </c>
      <c r="AC36" s="57">
        <f t="shared" si="7"/>
        <v>28</v>
      </c>
      <c r="AD36" s="57">
        <v>28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5">
        <f t="shared" si="8"/>
        <v>0</v>
      </c>
      <c r="AL36" s="55">
        <v>0</v>
      </c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</row>
    <row r="37" spans="1:45" ht="13.5" customHeight="1" x14ac:dyDescent="0.2">
      <c r="A37" s="55" t="s">
        <v>26</v>
      </c>
      <c r="B37" s="56" t="s">
        <v>85</v>
      </c>
      <c r="C37" s="55" t="s">
        <v>86</v>
      </c>
      <c r="D37" s="57">
        <f t="shared" si="0"/>
        <v>5458</v>
      </c>
      <c r="E37" s="57">
        <f t="shared" si="1"/>
        <v>4091</v>
      </c>
      <c r="F37" s="57">
        <f t="shared" si="2"/>
        <v>1359</v>
      </c>
      <c r="G37" s="57">
        <v>76</v>
      </c>
      <c r="H37" s="57">
        <v>0</v>
      </c>
      <c r="I37" s="57">
        <v>0</v>
      </c>
      <c r="J37" s="57">
        <v>0</v>
      </c>
      <c r="K37" s="57">
        <v>231</v>
      </c>
      <c r="L37" s="57">
        <v>619</v>
      </c>
      <c r="M37" s="57">
        <v>433</v>
      </c>
      <c r="N37" s="57">
        <f t="shared" si="3"/>
        <v>8</v>
      </c>
      <c r="O37" s="57">
        <f>+[9]資源化量内訳!Z37</f>
        <v>0</v>
      </c>
      <c r="P37" s="57">
        <f t="shared" si="4"/>
        <v>4091</v>
      </c>
      <c r="Q37" s="57">
        <v>4091</v>
      </c>
      <c r="R37" s="57">
        <f t="shared" si="5"/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f t="shared" si="6"/>
        <v>251</v>
      </c>
      <c r="AA37" s="57">
        <v>8</v>
      </c>
      <c r="AB37" s="57">
        <v>0</v>
      </c>
      <c r="AC37" s="57">
        <f t="shared" si="7"/>
        <v>243</v>
      </c>
      <c r="AD37" s="57">
        <v>76</v>
      </c>
      <c r="AE37" s="57">
        <v>0</v>
      </c>
      <c r="AF37" s="57">
        <v>0</v>
      </c>
      <c r="AG37" s="57">
        <v>0</v>
      </c>
      <c r="AH37" s="57">
        <v>1</v>
      </c>
      <c r="AI37" s="57">
        <v>0</v>
      </c>
      <c r="AJ37" s="57">
        <v>166</v>
      </c>
      <c r="AK37" s="55">
        <f t="shared" si="8"/>
        <v>0</v>
      </c>
      <c r="AL37" s="55">
        <v>0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</row>
    <row r="38" spans="1:45" ht="13.5" customHeight="1" x14ac:dyDescent="0.2">
      <c r="A38" s="55" t="s">
        <v>26</v>
      </c>
      <c r="B38" s="56" t="s">
        <v>87</v>
      </c>
      <c r="C38" s="55" t="s">
        <v>88</v>
      </c>
      <c r="D38" s="57">
        <f t="shared" si="0"/>
        <v>5380</v>
      </c>
      <c r="E38" s="57">
        <f t="shared" si="1"/>
        <v>4345</v>
      </c>
      <c r="F38" s="57">
        <f t="shared" si="2"/>
        <v>709</v>
      </c>
      <c r="G38" s="57">
        <v>709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f t="shared" si="3"/>
        <v>0</v>
      </c>
      <c r="O38" s="57">
        <f>+[9]資源化量内訳!Z38</f>
        <v>326</v>
      </c>
      <c r="P38" s="57">
        <f t="shared" si="4"/>
        <v>4601</v>
      </c>
      <c r="Q38" s="57">
        <v>4345</v>
      </c>
      <c r="R38" s="57">
        <f t="shared" si="5"/>
        <v>256</v>
      </c>
      <c r="S38" s="57">
        <v>256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f t="shared" si="6"/>
        <v>153</v>
      </c>
      <c r="AA38" s="57">
        <v>0</v>
      </c>
      <c r="AB38" s="57">
        <v>153</v>
      </c>
      <c r="AC38" s="57">
        <f t="shared" si="7"/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5">
        <f t="shared" si="8"/>
        <v>0</v>
      </c>
      <c r="AL38" s="55">
        <v>0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</row>
    <row r="39" spans="1:45" ht="13.5" customHeight="1" x14ac:dyDescent="0.2">
      <c r="A39" s="55" t="s">
        <v>26</v>
      </c>
      <c r="B39" s="56" t="s">
        <v>89</v>
      </c>
      <c r="C39" s="55" t="s">
        <v>90</v>
      </c>
      <c r="D39" s="57">
        <f t="shared" si="0"/>
        <v>5546</v>
      </c>
      <c r="E39" s="57">
        <f t="shared" si="1"/>
        <v>4528</v>
      </c>
      <c r="F39" s="57">
        <f t="shared" si="2"/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f t="shared" si="3"/>
        <v>0</v>
      </c>
      <c r="O39" s="57">
        <f>+[9]資源化量内訳!Z39</f>
        <v>1018</v>
      </c>
      <c r="P39" s="57">
        <f t="shared" si="4"/>
        <v>4528</v>
      </c>
      <c r="Q39" s="57">
        <v>4528</v>
      </c>
      <c r="R39" s="57">
        <f t="shared" si="5"/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f t="shared" si="6"/>
        <v>160</v>
      </c>
      <c r="AA39" s="57">
        <v>0</v>
      </c>
      <c r="AB39" s="57">
        <v>160</v>
      </c>
      <c r="AC39" s="57">
        <f t="shared" si="7"/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5">
        <f t="shared" si="8"/>
        <v>0</v>
      </c>
      <c r="AL39" s="55">
        <v>0</v>
      </c>
      <c r="AM39" s="55">
        <v>0</v>
      </c>
      <c r="AN39" s="55">
        <v>0</v>
      </c>
      <c r="AO39" s="55">
        <v>0</v>
      </c>
      <c r="AP39" s="55">
        <v>0</v>
      </c>
      <c r="AQ39" s="55">
        <v>0</v>
      </c>
      <c r="AR39" s="55">
        <v>0</v>
      </c>
      <c r="AS39" s="55">
        <v>0</v>
      </c>
    </row>
    <row r="40" spans="1:45" ht="13.5" customHeight="1" x14ac:dyDescent="0.2">
      <c r="A40" s="55" t="s">
        <v>26</v>
      </c>
      <c r="B40" s="56" t="s">
        <v>91</v>
      </c>
      <c r="C40" s="55" t="s">
        <v>92</v>
      </c>
      <c r="D40" s="57">
        <f t="shared" si="0"/>
        <v>5338</v>
      </c>
      <c r="E40" s="57">
        <f t="shared" si="1"/>
        <v>4608</v>
      </c>
      <c r="F40" s="57">
        <f t="shared" si="2"/>
        <v>724</v>
      </c>
      <c r="G40" s="57">
        <v>158</v>
      </c>
      <c r="H40" s="57">
        <v>0</v>
      </c>
      <c r="I40" s="57">
        <v>0</v>
      </c>
      <c r="J40" s="57">
        <v>0</v>
      </c>
      <c r="K40" s="57">
        <v>34</v>
      </c>
      <c r="L40" s="57">
        <v>532</v>
      </c>
      <c r="M40" s="57">
        <v>0</v>
      </c>
      <c r="N40" s="57">
        <f t="shared" si="3"/>
        <v>6</v>
      </c>
      <c r="O40" s="57">
        <f>+[9]資源化量内訳!Z40</f>
        <v>0</v>
      </c>
      <c r="P40" s="57">
        <f t="shared" si="4"/>
        <v>4766</v>
      </c>
      <c r="Q40" s="57">
        <v>4608</v>
      </c>
      <c r="R40" s="57">
        <f t="shared" si="5"/>
        <v>158</v>
      </c>
      <c r="S40" s="57">
        <v>158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f t="shared" si="6"/>
        <v>168</v>
      </c>
      <c r="AA40" s="57">
        <v>6</v>
      </c>
      <c r="AB40" s="57">
        <v>162</v>
      </c>
      <c r="AC40" s="57">
        <f t="shared" si="7"/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5">
        <f t="shared" si="8"/>
        <v>0</v>
      </c>
      <c r="AL40" s="55">
        <v>0</v>
      </c>
      <c r="AM40" s="55">
        <v>0</v>
      </c>
      <c r="AN40" s="55"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</row>
    <row r="41" spans="1:45" ht="13.5" customHeight="1" x14ac:dyDescent="0.2">
      <c r="A41" s="55" t="s">
        <v>26</v>
      </c>
      <c r="B41" s="56" t="s">
        <v>93</v>
      </c>
      <c r="C41" s="55" t="s">
        <v>94</v>
      </c>
      <c r="D41" s="57">
        <f t="shared" si="0"/>
        <v>1894</v>
      </c>
      <c r="E41" s="57">
        <f t="shared" si="1"/>
        <v>1719</v>
      </c>
      <c r="F41" s="57">
        <f t="shared" si="2"/>
        <v>158</v>
      </c>
      <c r="G41" s="57">
        <v>0</v>
      </c>
      <c r="H41" s="57">
        <v>0</v>
      </c>
      <c r="I41" s="57">
        <v>0</v>
      </c>
      <c r="J41" s="57">
        <v>0</v>
      </c>
      <c r="K41" s="57">
        <v>1</v>
      </c>
      <c r="L41" s="57">
        <v>157</v>
      </c>
      <c r="M41" s="57">
        <v>0</v>
      </c>
      <c r="N41" s="57">
        <f t="shared" si="3"/>
        <v>16</v>
      </c>
      <c r="O41" s="57">
        <f>+[9]資源化量内訳!Z41</f>
        <v>1</v>
      </c>
      <c r="P41" s="57">
        <f t="shared" si="4"/>
        <v>1807</v>
      </c>
      <c r="Q41" s="57">
        <v>1719</v>
      </c>
      <c r="R41" s="57">
        <f t="shared" si="5"/>
        <v>88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88</v>
      </c>
      <c r="Y41" s="57">
        <v>0</v>
      </c>
      <c r="Z41" s="57">
        <f t="shared" si="6"/>
        <v>23</v>
      </c>
      <c r="AA41" s="57">
        <v>16</v>
      </c>
      <c r="AB41" s="57">
        <v>0</v>
      </c>
      <c r="AC41" s="57">
        <f t="shared" si="7"/>
        <v>7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7</v>
      </c>
      <c r="AJ41" s="57">
        <v>0</v>
      </c>
      <c r="AK41" s="55">
        <f t="shared" si="8"/>
        <v>0</v>
      </c>
      <c r="AL41" s="55">
        <v>0</v>
      </c>
      <c r="AM41" s="55">
        <v>0</v>
      </c>
      <c r="AN41" s="55"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</row>
    <row r="42" spans="1:45" ht="13.5" customHeight="1" x14ac:dyDescent="0.2">
      <c r="A42" s="55" t="s">
        <v>26</v>
      </c>
      <c r="B42" s="56" t="s">
        <v>95</v>
      </c>
      <c r="C42" s="55" t="s">
        <v>96</v>
      </c>
      <c r="D42" s="57">
        <f t="shared" si="0"/>
        <v>1477</v>
      </c>
      <c r="E42" s="57">
        <f t="shared" si="1"/>
        <v>1369</v>
      </c>
      <c r="F42" s="57">
        <f t="shared" si="2"/>
        <v>99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99</v>
      </c>
      <c r="M42" s="57">
        <v>0</v>
      </c>
      <c r="N42" s="57">
        <f t="shared" si="3"/>
        <v>9</v>
      </c>
      <c r="O42" s="57">
        <f>+[9]資源化量内訳!Z42</f>
        <v>0</v>
      </c>
      <c r="P42" s="57">
        <f t="shared" si="4"/>
        <v>1418</v>
      </c>
      <c r="Q42" s="57">
        <v>1369</v>
      </c>
      <c r="R42" s="57">
        <f t="shared" si="5"/>
        <v>49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49</v>
      </c>
      <c r="Y42" s="57">
        <v>0</v>
      </c>
      <c r="Z42" s="57">
        <f t="shared" si="6"/>
        <v>9</v>
      </c>
      <c r="AA42" s="57">
        <v>9</v>
      </c>
      <c r="AB42" s="57">
        <v>0</v>
      </c>
      <c r="AC42" s="57">
        <f t="shared" si="7"/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5">
        <f t="shared" si="8"/>
        <v>0</v>
      </c>
      <c r="AL42" s="55">
        <v>0</v>
      </c>
      <c r="AM42" s="55">
        <v>0</v>
      </c>
      <c r="AN42" s="55">
        <v>0</v>
      </c>
      <c r="AO42" s="55">
        <v>0</v>
      </c>
      <c r="AP42" s="55">
        <v>0</v>
      </c>
      <c r="AQ42" s="55">
        <v>0</v>
      </c>
      <c r="AR42" s="55">
        <v>0</v>
      </c>
      <c r="AS42" s="55">
        <v>0</v>
      </c>
    </row>
    <row r="43" spans="1:45" ht="13.5" customHeight="1" x14ac:dyDescent="0.2">
      <c r="A43" s="55" t="s">
        <v>26</v>
      </c>
      <c r="B43" s="56" t="s">
        <v>97</v>
      </c>
      <c r="C43" s="55" t="s">
        <v>98</v>
      </c>
      <c r="D43" s="57">
        <f t="shared" si="0"/>
        <v>1936</v>
      </c>
      <c r="E43" s="57">
        <f t="shared" si="1"/>
        <v>1681</v>
      </c>
      <c r="F43" s="57">
        <f t="shared" si="2"/>
        <v>242</v>
      </c>
      <c r="G43" s="57">
        <v>0</v>
      </c>
      <c r="H43" s="57">
        <v>0</v>
      </c>
      <c r="I43" s="57">
        <v>0</v>
      </c>
      <c r="J43" s="57">
        <v>0</v>
      </c>
      <c r="K43" s="57">
        <v>1</v>
      </c>
      <c r="L43" s="57">
        <v>241</v>
      </c>
      <c r="M43" s="57">
        <v>0</v>
      </c>
      <c r="N43" s="57">
        <f t="shared" si="3"/>
        <v>13</v>
      </c>
      <c r="O43" s="57">
        <f>+[9]資源化量内訳!Z43</f>
        <v>0</v>
      </c>
      <c r="P43" s="57">
        <f t="shared" si="4"/>
        <v>1766</v>
      </c>
      <c r="Q43" s="57">
        <v>1681</v>
      </c>
      <c r="R43" s="57">
        <f t="shared" si="5"/>
        <v>85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85</v>
      </c>
      <c r="Y43" s="57">
        <v>0</v>
      </c>
      <c r="Z43" s="57">
        <f t="shared" si="6"/>
        <v>23</v>
      </c>
      <c r="AA43" s="57">
        <v>13</v>
      </c>
      <c r="AB43" s="57">
        <v>0</v>
      </c>
      <c r="AC43" s="57">
        <f t="shared" si="7"/>
        <v>10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10</v>
      </c>
      <c r="AJ43" s="57">
        <v>0</v>
      </c>
      <c r="AK43" s="55">
        <f t="shared" si="8"/>
        <v>0</v>
      </c>
      <c r="AL43" s="55">
        <v>0</v>
      </c>
      <c r="AM43" s="55">
        <v>0</v>
      </c>
      <c r="AN43" s="55">
        <v>0</v>
      </c>
      <c r="AO43" s="55">
        <v>0</v>
      </c>
      <c r="AP43" s="55">
        <v>0</v>
      </c>
      <c r="AQ43" s="55">
        <v>0</v>
      </c>
      <c r="AR43" s="55">
        <v>0</v>
      </c>
      <c r="AS43" s="55">
        <v>0</v>
      </c>
    </row>
    <row r="44" spans="1:45" ht="13.5" customHeight="1" x14ac:dyDescent="0.2">
      <c r="A44" s="55" t="s">
        <v>26</v>
      </c>
      <c r="B44" s="56" t="s">
        <v>99</v>
      </c>
      <c r="C44" s="55" t="s">
        <v>100</v>
      </c>
      <c r="D44" s="57">
        <f t="shared" si="0"/>
        <v>624</v>
      </c>
      <c r="E44" s="57">
        <f t="shared" si="1"/>
        <v>525</v>
      </c>
      <c r="F44" s="57">
        <f t="shared" si="2"/>
        <v>87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87</v>
      </c>
      <c r="M44" s="57">
        <v>0</v>
      </c>
      <c r="N44" s="57">
        <f t="shared" si="3"/>
        <v>12</v>
      </c>
      <c r="O44" s="57">
        <f>+[9]資源化量内訳!Z44</f>
        <v>0</v>
      </c>
      <c r="P44" s="57">
        <f t="shared" si="4"/>
        <v>559</v>
      </c>
      <c r="Q44" s="57">
        <v>525</v>
      </c>
      <c r="R44" s="57">
        <f t="shared" si="5"/>
        <v>34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34</v>
      </c>
      <c r="Y44" s="57">
        <v>0</v>
      </c>
      <c r="Z44" s="57">
        <f t="shared" si="6"/>
        <v>16</v>
      </c>
      <c r="AA44" s="57">
        <v>12</v>
      </c>
      <c r="AB44" s="57">
        <v>0</v>
      </c>
      <c r="AC44" s="57">
        <f t="shared" si="7"/>
        <v>4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4</v>
      </c>
      <c r="AJ44" s="57">
        <v>0</v>
      </c>
      <c r="AK44" s="55">
        <f t="shared" si="8"/>
        <v>0</v>
      </c>
      <c r="AL44" s="55">
        <v>0</v>
      </c>
      <c r="AM44" s="55">
        <v>0</v>
      </c>
      <c r="AN44" s="55">
        <v>0</v>
      </c>
      <c r="AO44" s="55">
        <v>0</v>
      </c>
      <c r="AP44" s="55">
        <v>0</v>
      </c>
      <c r="AQ44" s="55">
        <v>0</v>
      </c>
      <c r="AR44" s="55">
        <v>0</v>
      </c>
      <c r="AS44" s="55">
        <v>0</v>
      </c>
    </row>
    <row r="45" spans="1:45" ht="13.5" customHeight="1" x14ac:dyDescent="0.2">
      <c r="A45" s="55" t="s">
        <v>26</v>
      </c>
      <c r="B45" s="56" t="s">
        <v>101</v>
      </c>
      <c r="C45" s="55" t="s">
        <v>102</v>
      </c>
      <c r="D45" s="57">
        <f t="shared" si="0"/>
        <v>1982</v>
      </c>
      <c r="E45" s="57">
        <f t="shared" si="1"/>
        <v>1706</v>
      </c>
      <c r="F45" s="57">
        <f t="shared" si="2"/>
        <v>206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206</v>
      </c>
      <c r="M45" s="57">
        <v>0</v>
      </c>
      <c r="N45" s="57">
        <f t="shared" si="3"/>
        <v>70</v>
      </c>
      <c r="O45" s="57">
        <f>+[9]資源化量内訳!Z45</f>
        <v>0</v>
      </c>
      <c r="P45" s="57">
        <f t="shared" si="4"/>
        <v>1803</v>
      </c>
      <c r="Q45" s="57">
        <v>1706</v>
      </c>
      <c r="R45" s="57">
        <f t="shared" si="5"/>
        <v>97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97</v>
      </c>
      <c r="Y45" s="57">
        <v>0</v>
      </c>
      <c r="Z45" s="57">
        <f t="shared" si="6"/>
        <v>78</v>
      </c>
      <c r="AA45" s="57">
        <v>70</v>
      </c>
      <c r="AB45" s="57">
        <v>0</v>
      </c>
      <c r="AC45" s="57">
        <f t="shared" si="7"/>
        <v>8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8</v>
      </c>
      <c r="AJ45" s="57">
        <v>0</v>
      </c>
      <c r="AK45" s="55">
        <f t="shared" si="8"/>
        <v>0</v>
      </c>
      <c r="AL45" s="55">
        <v>0</v>
      </c>
      <c r="AM45" s="55">
        <v>0</v>
      </c>
      <c r="AN45" s="55">
        <v>0</v>
      </c>
      <c r="AO45" s="55">
        <v>0</v>
      </c>
      <c r="AP45" s="55">
        <v>0</v>
      </c>
      <c r="AQ45" s="55">
        <v>0</v>
      </c>
      <c r="AR45" s="55">
        <v>0</v>
      </c>
      <c r="AS45" s="55">
        <v>0</v>
      </c>
    </row>
    <row r="46" spans="1:45" ht="13.5" customHeight="1" x14ac:dyDescent="0.2">
      <c r="A46" s="55" t="s">
        <v>26</v>
      </c>
      <c r="B46" s="56" t="s">
        <v>103</v>
      </c>
      <c r="C46" s="55" t="s">
        <v>104</v>
      </c>
      <c r="D46" s="57">
        <f t="shared" si="0"/>
        <v>1463</v>
      </c>
      <c r="E46" s="57">
        <f t="shared" si="1"/>
        <v>1260</v>
      </c>
      <c r="F46" s="57">
        <f t="shared" si="2"/>
        <v>168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64</v>
      </c>
      <c r="M46" s="57">
        <v>104</v>
      </c>
      <c r="N46" s="57">
        <f t="shared" si="3"/>
        <v>12</v>
      </c>
      <c r="O46" s="57">
        <f>+[9]資源化量内訳!Z46</f>
        <v>23</v>
      </c>
      <c r="P46" s="57">
        <f t="shared" si="4"/>
        <v>1336</v>
      </c>
      <c r="Q46" s="57">
        <v>1260</v>
      </c>
      <c r="R46" s="57">
        <f t="shared" si="5"/>
        <v>76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76</v>
      </c>
      <c r="Z46" s="57">
        <f t="shared" si="6"/>
        <v>12</v>
      </c>
      <c r="AA46" s="57">
        <v>12</v>
      </c>
      <c r="AB46" s="57">
        <v>0</v>
      </c>
      <c r="AC46" s="57">
        <f t="shared" si="7"/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5">
        <f t="shared" si="8"/>
        <v>0</v>
      </c>
      <c r="AL46" s="55">
        <v>0</v>
      </c>
      <c r="AM46" s="55">
        <v>0</v>
      </c>
      <c r="AN46" s="55">
        <v>0</v>
      </c>
      <c r="AO46" s="55">
        <v>0</v>
      </c>
      <c r="AP46" s="55">
        <v>0</v>
      </c>
      <c r="AQ46" s="55">
        <v>0</v>
      </c>
      <c r="AR46" s="55">
        <v>0</v>
      </c>
      <c r="AS46" s="55">
        <v>0</v>
      </c>
    </row>
    <row r="47" spans="1:45" ht="13.5" customHeight="1" x14ac:dyDescent="0.2">
      <c r="A47" s="55" t="s">
        <v>26</v>
      </c>
      <c r="B47" s="56" t="s">
        <v>105</v>
      </c>
      <c r="C47" s="55" t="s">
        <v>106</v>
      </c>
      <c r="D47" s="57">
        <f t="shared" si="0"/>
        <v>326</v>
      </c>
      <c r="E47" s="57">
        <f t="shared" si="1"/>
        <v>253</v>
      </c>
      <c r="F47" s="57">
        <f t="shared" si="2"/>
        <v>66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66</v>
      </c>
      <c r="M47" s="57">
        <v>0</v>
      </c>
      <c r="N47" s="57">
        <f t="shared" si="3"/>
        <v>7</v>
      </c>
      <c r="O47" s="57">
        <f>+[9]資源化量内訳!Z47</f>
        <v>0</v>
      </c>
      <c r="P47" s="57">
        <f t="shared" si="4"/>
        <v>272</v>
      </c>
      <c r="Q47" s="57">
        <v>253</v>
      </c>
      <c r="R47" s="57">
        <f t="shared" si="5"/>
        <v>19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19</v>
      </c>
      <c r="Y47" s="57">
        <v>0</v>
      </c>
      <c r="Z47" s="57">
        <f t="shared" si="6"/>
        <v>10</v>
      </c>
      <c r="AA47" s="57">
        <v>7</v>
      </c>
      <c r="AB47" s="57">
        <v>0</v>
      </c>
      <c r="AC47" s="57">
        <f t="shared" si="7"/>
        <v>3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3</v>
      </c>
      <c r="AJ47" s="57">
        <v>0</v>
      </c>
      <c r="AK47" s="55">
        <f t="shared" si="8"/>
        <v>0</v>
      </c>
      <c r="AL47" s="55">
        <v>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</row>
    <row r="48" spans="1:45" ht="13.5" customHeight="1" x14ac:dyDescent="0.2">
      <c r="A48" s="55" t="s">
        <v>26</v>
      </c>
      <c r="B48" s="56" t="s">
        <v>107</v>
      </c>
      <c r="C48" s="55" t="s">
        <v>108</v>
      </c>
      <c r="D48" s="57">
        <f t="shared" si="0"/>
        <v>4005</v>
      </c>
      <c r="E48" s="57">
        <f t="shared" si="1"/>
        <v>3584</v>
      </c>
      <c r="F48" s="57">
        <f t="shared" si="2"/>
        <v>323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323</v>
      </c>
      <c r="M48" s="57">
        <v>0</v>
      </c>
      <c r="N48" s="57">
        <f t="shared" si="3"/>
        <v>41</v>
      </c>
      <c r="O48" s="57">
        <f>+[9]資源化量内訳!Z48</f>
        <v>57</v>
      </c>
      <c r="P48" s="57">
        <f t="shared" si="4"/>
        <v>3584</v>
      </c>
      <c r="Q48" s="57">
        <v>3584</v>
      </c>
      <c r="R48" s="57">
        <f t="shared" si="5"/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f t="shared" si="6"/>
        <v>41</v>
      </c>
      <c r="AA48" s="57">
        <v>41</v>
      </c>
      <c r="AB48" s="57">
        <v>0</v>
      </c>
      <c r="AC48" s="57">
        <f t="shared" si="7"/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5">
        <f t="shared" si="8"/>
        <v>0</v>
      </c>
      <c r="AL48" s="55">
        <v>0</v>
      </c>
      <c r="AM48" s="55">
        <v>0</v>
      </c>
      <c r="AN48" s="55">
        <v>0</v>
      </c>
      <c r="AO48" s="55">
        <v>0</v>
      </c>
      <c r="AP48" s="55">
        <v>0</v>
      </c>
      <c r="AQ48" s="55">
        <v>0</v>
      </c>
      <c r="AR48" s="55">
        <v>0</v>
      </c>
      <c r="AS48" s="55">
        <v>0</v>
      </c>
    </row>
    <row r="49" spans="1:45" ht="13.5" customHeight="1" x14ac:dyDescent="0.2">
      <c r="A49" s="55" t="s">
        <v>26</v>
      </c>
      <c r="B49" s="56" t="s">
        <v>109</v>
      </c>
      <c r="C49" s="55" t="s">
        <v>110</v>
      </c>
      <c r="D49" s="57">
        <f t="shared" si="0"/>
        <v>550</v>
      </c>
      <c r="E49" s="57">
        <f t="shared" si="1"/>
        <v>383</v>
      </c>
      <c r="F49" s="57">
        <f t="shared" si="2"/>
        <v>158</v>
      </c>
      <c r="G49" s="57">
        <v>0</v>
      </c>
      <c r="H49" s="57">
        <v>0</v>
      </c>
      <c r="I49" s="57">
        <v>0</v>
      </c>
      <c r="J49" s="57">
        <v>0</v>
      </c>
      <c r="K49" s="57">
        <v>24</v>
      </c>
      <c r="L49" s="57">
        <v>134</v>
      </c>
      <c r="M49" s="57">
        <v>0</v>
      </c>
      <c r="N49" s="57">
        <f t="shared" si="3"/>
        <v>9</v>
      </c>
      <c r="O49" s="57">
        <f>+[9]資源化量内訳!Z49</f>
        <v>0</v>
      </c>
      <c r="P49" s="57">
        <f t="shared" si="4"/>
        <v>383</v>
      </c>
      <c r="Q49" s="57">
        <v>383</v>
      </c>
      <c r="R49" s="57">
        <f t="shared" si="5"/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f t="shared" si="6"/>
        <v>44</v>
      </c>
      <c r="AA49" s="57">
        <v>9</v>
      </c>
      <c r="AB49" s="57">
        <v>35</v>
      </c>
      <c r="AC49" s="57">
        <f t="shared" si="7"/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5">
        <f t="shared" si="8"/>
        <v>0</v>
      </c>
      <c r="AL49" s="55">
        <v>0</v>
      </c>
      <c r="AM49" s="55">
        <v>0</v>
      </c>
      <c r="AN49" s="55">
        <v>0</v>
      </c>
      <c r="AO49" s="55">
        <v>0</v>
      </c>
      <c r="AP49" s="55">
        <v>0</v>
      </c>
      <c r="AQ49" s="55">
        <v>0</v>
      </c>
      <c r="AR49" s="55">
        <v>0</v>
      </c>
      <c r="AS49" s="55">
        <v>0</v>
      </c>
    </row>
  </sheetData>
  <mergeCells count="47">
    <mergeCell ref="F3:M3"/>
    <mergeCell ref="K4:K5"/>
    <mergeCell ref="L4:L5"/>
    <mergeCell ref="M4:M5"/>
    <mergeCell ref="A2:A6"/>
    <mergeCell ref="B2:B6"/>
    <mergeCell ref="C2:C6"/>
    <mergeCell ref="D3:D5"/>
    <mergeCell ref="E3:E5"/>
    <mergeCell ref="N3:N5"/>
    <mergeCell ref="O3:O5"/>
    <mergeCell ref="P3:P5"/>
    <mergeCell ref="Q3:Q5"/>
    <mergeCell ref="R3:Y3"/>
    <mergeCell ref="R4:R5"/>
    <mergeCell ref="S4:S5"/>
    <mergeCell ref="T4:T5"/>
    <mergeCell ref="U4:U5"/>
    <mergeCell ref="AK3:AK5"/>
    <mergeCell ref="AL3:AL5"/>
    <mergeCell ref="AM3:AM5"/>
    <mergeCell ref="AN3:AN5"/>
    <mergeCell ref="AE4:AE5"/>
    <mergeCell ref="AF4:AF5"/>
    <mergeCell ref="AG4:AG5"/>
    <mergeCell ref="AH4:AH5"/>
    <mergeCell ref="F4:F5"/>
    <mergeCell ref="G4:G5"/>
    <mergeCell ref="H4:H5"/>
    <mergeCell ref="I4:I5"/>
    <mergeCell ref="J4:J5"/>
    <mergeCell ref="AO3:AO5"/>
    <mergeCell ref="AP3:AP5"/>
    <mergeCell ref="AQ3:AQ5"/>
    <mergeCell ref="AR3:AR5"/>
    <mergeCell ref="AS3:AS5"/>
    <mergeCell ref="AI4:AI5"/>
    <mergeCell ref="AJ4:AJ5"/>
    <mergeCell ref="V4:V5"/>
    <mergeCell ref="W4:W5"/>
    <mergeCell ref="X4:X5"/>
    <mergeCell ref="Y4:Y5"/>
    <mergeCell ref="AC4:AC5"/>
    <mergeCell ref="AD4:AD5"/>
    <mergeCell ref="AA3:AA5"/>
    <mergeCell ref="AB3:AB5"/>
    <mergeCell ref="Z3:Z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&amp;R
&amp;Lごみ処理の状況（令和4年度実績）</oddHeader>
  </headerFooter>
  <colBreaks count="3" manualBreakCount="3">
    <brk id="15" min="1" max="48" man="1"/>
    <brk id="25" min="1" max="48" man="1"/>
    <brk id="36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2021-12-16T06:45:21Z</dcterms:created>
  <dcterms:modified xsi:type="dcterms:W3CDTF">2024-06-25T00:02:11Z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2024-06-24T23:39:27Z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a809569f-789a-4fbb-88ff-ede1022bf487</vt:lpwstr>
  </property>
  <property fmtid="{D5CDD505-2E9C-101B-9397-08002B2CF9AE}" pid="8" name="MSIP_Label_defa4170-0d19-0005-0004-bc88714345d2_ContentBits">
    <vt:lpwstr>0</vt:lpwstr>
  </property>
</Properties>
</file>