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34077\Desktop\008土地利用現況把握調査（オープンデータ含む）\(〆0228)土地利用現況把握調査\オープンデータ\"/>
    </mc:Choice>
  </mc:AlternateContent>
  <xr:revisionPtr revIDLastSave="0" documentId="13_ncr:1_{E29072F5-DEA7-4486-B153-F3C388BD62B9}" xr6:coauthVersionLast="47" xr6:coauthVersionMax="47" xr10:uidLastSave="{00000000-0000-0000-0000-000000000000}"/>
  <bookViews>
    <workbookView xWindow="-108" yWindow="-108" windowWidth="23256" windowHeight="12720" tabRatio="458" xr2:uid="{00000000-000D-0000-FFFF-FFFF00000000}"/>
  </bookViews>
  <sheets>
    <sheet name="２０２３年" sheetId="13" r:id="rId1"/>
  </sheets>
  <definedNames>
    <definedName name="_xlnm.Print_Area" localSheetId="0">'２０２３年'!$A$1:$AA$53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13" l="1"/>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S50" i="13"/>
  <c r="O50" i="13"/>
  <c r="K50" i="13"/>
  <c r="J50" i="13" s="1"/>
  <c r="F50" i="13"/>
  <c r="C50" i="13"/>
  <c r="S49" i="13"/>
  <c r="O49" i="13"/>
  <c r="J49" i="13" s="1"/>
  <c r="K49" i="13"/>
  <c r="F49" i="13"/>
  <c r="C49" i="13"/>
  <c r="S48" i="13"/>
  <c r="O48" i="13"/>
  <c r="K48" i="13"/>
  <c r="J48" i="13" s="1"/>
  <c r="F48" i="13"/>
  <c r="C48" i="13"/>
  <c r="S47" i="13"/>
  <c r="O47" i="13"/>
  <c r="K47" i="13"/>
  <c r="F47" i="13"/>
  <c r="C47" i="13"/>
  <c r="S46" i="13"/>
  <c r="O46" i="13"/>
  <c r="K46" i="13"/>
  <c r="J46" i="13"/>
  <c r="F46" i="13"/>
  <c r="C46" i="13"/>
  <c r="S45" i="13"/>
  <c r="O45" i="13"/>
  <c r="K45" i="13"/>
  <c r="J45" i="13" s="1"/>
  <c r="F45" i="13"/>
  <c r="C45" i="13"/>
  <c r="S44" i="13"/>
  <c r="O44" i="13"/>
  <c r="K44" i="13"/>
  <c r="J44" i="13" s="1"/>
  <c r="F44" i="13"/>
  <c r="C44" i="13"/>
  <c r="S43" i="13"/>
  <c r="O43" i="13"/>
  <c r="J43" i="13" s="1"/>
  <c r="K43" i="13"/>
  <c r="F43" i="13"/>
  <c r="C43" i="13"/>
  <c r="S42" i="13"/>
  <c r="O42" i="13"/>
  <c r="K42" i="13"/>
  <c r="J42" i="13" s="1"/>
  <c r="F42" i="13"/>
  <c r="C42" i="13"/>
  <c r="S41" i="13"/>
  <c r="O41" i="13"/>
  <c r="K41" i="13"/>
  <c r="C41" i="13"/>
  <c r="S40" i="13"/>
  <c r="O40" i="13"/>
  <c r="K40" i="13"/>
  <c r="F40" i="13"/>
  <c r="C40" i="13"/>
  <c r="S39" i="13"/>
  <c r="O39" i="13"/>
  <c r="K39" i="13"/>
  <c r="J39" i="13" s="1"/>
  <c r="F39" i="13"/>
  <c r="C39" i="13"/>
  <c r="S38" i="13"/>
  <c r="O38" i="13"/>
  <c r="K38" i="13"/>
  <c r="J38" i="13"/>
  <c r="F38" i="13"/>
  <c r="C38" i="13"/>
  <c r="S37" i="13"/>
  <c r="O37" i="13"/>
  <c r="K37" i="13"/>
  <c r="C37" i="13"/>
  <c r="S36" i="13"/>
  <c r="O36" i="13"/>
  <c r="K36" i="13"/>
  <c r="J36" i="13"/>
  <c r="C36" i="13"/>
  <c r="S35" i="13"/>
  <c r="O35" i="13"/>
  <c r="J35" i="13" s="1"/>
  <c r="K35" i="13"/>
  <c r="C35" i="13"/>
  <c r="S34" i="13"/>
  <c r="O34" i="13"/>
  <c r="K34" i="13"/>
  <c r="J34" i="13" s="1"/>
  <c r="F34" i="13"/>
  <c r="C34" i="13"/>
  <c r="S33" i="13"/>
  <c r="O33" i="13"/>
  <c r="K33" i="13"/>
  <c r="J33" i="13" s="1"/>
  <c r="F33" i="13"/>
  <c r="C33" i="13"/>
  <c r="S32" i="13"/>
  <c r="O32" i="13"/>
  <c r="K32" i="13"/>
  <c r="J32" i="13"/>
  <c r="F32" i="13"/>
  <c r="C32" i="13"/>
  <c r="S31" i="13"/>
  <c r="O31" i="13"/>
  <c r="K31" i="13"/>
  <c r="C31" i="13"/>
  <c r="S30" i="13"/>
  <c r="O30" i="13"/>
  <c r="K30" i="13"/>
  <c r="J30" i="13" s="1"/>
  <c r="C30" i="13"/>
  <c r="S29" i="13"/>
  <c r="O29" i="13"/>
  <c r="K29" i="13"/>
  <c r="F29" i="13"/>
  <c r="C29" i="13"/>
  <c r="S28" i="13"/>
  <c r="O28" i="13"/>
  <c r="K28" i="13"/>
  <c r="J28" i="13" s="1"/>
  <c r="F28" i="13"/>
  <c r="C28" i="13"/>
  <c r="S27" i="13"/>
  <c r="O27" i="13"/>
  <c r="J27" i="13" s="1"/>
  <c r="K27" i="13"/>
  <c r="F27" i="13"/>
  <c r="C27" i="13"/>
  <c r="S26" i="13"/>
  <c r="O26" i="13"/>
  <c r="K26" i="13"/>
  <c r="F26" i="13"/>
  <c r="C26" i="13"/>
  <c r="S25" i="13"/>
  <c r="O25" i="13"/>
  <c r="K25" i="13"/>
  <c r="J25" i="13" s="1"/>
  <c r="F25" i="13"/>
  <c r="C25" i="13"/>
  <c r="S24" i="13"/>
  <c r="P8" i="13"/>
  <c r="O24" i="13"/>
  <c r="K24" i="13"/>
  <c r="J24" i="13" s="1"/>
  <c r="C24" i="13"/>
  <c r="S23" i="13"/>
  <c r="O23" i="13"/>
  <c r="K23" i="13"/>
  <c r="F23" i="13"/>
  <c r="C23" i="13"/>
  <c r="S22" i="13"/>
  <c r="O22" i="13"/>
  <c r="K22" i="13"/>
  <c r="J22" i="13" s="1"/>
  <c r="F22" i="13"/>
  <c r="C22" i="13"/>
  <c r="S21" i="13"/>
  <c r="O21" i="13"/>
  <c r="J21" i="13" s="1"/>
  <c r="K21" i="13"/>
  <c r="F21" i="13"/>
  <c r="C21" i="13"/>
  <c r="S20" i="13"/>
  <c r="O20" i="13"/>
  <c r="K20" i="13"/>
  <c r="F20" i="13"/>
  <c r="C20" i="13"/>
  <c r="S19" i="13"/>
  <c r="O19" i="13"/>
  <c r="K19" i="13"/>
  <c r="F19" i="13"/>
  <c r="C19" i="13"/>
  <c r="S18" i="13"/>
  <c r="O18" i="13"/>
  <c r="K18" i="13"/>
  <c r="J18" i="13"/>
  <c r="F18" i="13"/>
  <c r="C18" i="13"/>
  <c r="S17" i="13"/>
  <c r="O17" i="13"/>
  <c r="K17" i="13"/>
  <c r="C17" i="13"/>
  <c r="S16" i="13"/>
  <c r="O16" i="13"/>
  <c r="K16" i="13"/>
  <c r="J16" i="13"/>
  <c r="F16" i="13"/>
  <c r="C16" i="13"/>
  <c r="S15" i="13"/>
  <c r="O15" i="13"/>
  <c r="K15" i="13"/>
  <c r="J15" i="13"/>
  <c r="F15" i="13"/>
  <c r="C15" i="13"/>
  <c r="S14" i="13"/>
  <c r="O14" i="13"/>
  <c r="K14" i="13"/>
  <c r="J14" i="13" s="1"/>
  <c r="F14" i="13"/>
  <c r="C14" i="13"/>
  <c r="S13" i="13"/>
  <c r="O13" i="13"/>
  <c r="K13" i="13"/>
  <c r="F13" i="13"/>
  <c r="C13" i="13"/>
  <c r="S12" i="13"/>
  <c r="O12" i="13"/>
  <c r="K12" i="13"/>
  <c r="J12" i="13"/>
  <c r="F12" i="13"/>
  <c r="C12" i="13"/>
  <c r="S11" i="13"/>
  <c r="O11" i="13"/>
  <c r="J11" i="13" s="1"/>
  <c r="K11" i="13"/>
  <c r="F11" i="13"/>
  <c r="C11" i="13"/>
  <c r="S10" i="13"/>
  <c r="O10" i="13"/>
  <c r="K10" i="13"/>
  <c r="J10" i="13" s="1"/>
  <c r="F10" i="13"/>
  <c r="C10" i="13"/>
  <c r="S9" i="13"/>
  <c r="O9" i="13"/>
  <c r="K9" i="13"/>
  <c r="J9" i="13"/>
  <c r="F9" i="13"/>
  <c r="C9" i="13"/>
  <c r="AA8" i="13"/>
  <c r="Z8" i="13"/>
  <c r="Y8" i="13"/>
  <c r="X8" i="13"/>
  <c r="V8" i="13"/>
  <c r="U8" i="13"/>
  <c r="T8" i="13"/>
  <c r="R8" i="13"/>
  <c r="Q8" i="13"/>
  <c r="N8" i="13"/>
  <c r="M8" i="13"/>
  <c r="L8" i="13"/>
  <c r="I8" i="13"/>
  <c r="B8" i="13" s="1"/>
  <c r="H8" i="13"/>
  <c r="G8" i="13"/>
  <c r="E8" i="13"/>
  <c r="D8" i="13"/>
  <c r="B16" i="13" l="1"/>
  <c r="B46" i="13"/>
  <c r="B32" i="13"/>
  <c r="S8" i="13"/>
  <c r="B18" i="13"/>
  <c r="B49" i="13"/>
  <c r="J29" i="13"/>
  <c r="J47" i="13"/>
  <c r="B47" i="13" s="1"/>
  <c r="B43" i="13"/>
  <c r="B35" i="13"/>
  <c r="J19" i="13"/>
  <c r="J31" i="13"/>
  <c r="J41" i="13"/>
  <c r="B41" i="13" s="1"/>
  <c r="J17" i="13"/>
  <c r="J40" i="13"/>
  <c r="J23" i="13"/>
  <c r="J37" i="13"/>
  <c r="B37" i="13" s="1"/>
  <c r="J20" i="13"/>
  <c r="B20" i="13" s="1"/>
  <c r="B15" i="13"/>
  <c r="J26" i="13"/>
  <c r="B26" i="13" s="1"/>
  <c r="B30" i="13"/>
  <c r="K8" i="13"/>
  <c r="B36" i="13"/>
  <c r="B44" i="13"/>
  <c r="B25" i="13"/>
  <c r="F8" i="13"/>
  <c r="B10" i="13"/>
  <c r="B14" i="13"/>
  <c r="B29" i="13"/>
  <c r="B22" i="13"/>
  <c r="B24" i="13"/>
  <c r="B45" i="13"/>
  <c r="C8" i="13"/>
  <c r="B9" i="13"/>
  <c r="B11" i="13"/>
  <c r="B38" i="13"/>
  <c r="B17" i="13"/>
  <c r="B21" i="13"/>
  <c r="B40" i="13"/>
  <c r="B23" i="13"/>
  <c r="B28" i="13"/>
  <c r="B27" i="13"/>
  <c r="B12" i="13"/>
  <c r="O8" i="13"/>
  <c r="J13" i="13"/>
  <c r="B19" i="13"/>
  <c r="B34" i="13"/>
  <c r="B42" i="13"/>
  <c r="B31" i="13"/>
  <c r="B48" i="13"/>
  <c r="B33" i="13"/>
  <c r="B50" i="13"/>
  <c r="B39" i="13"/>
  <c r="J8" i="13" l="1"/>
  <c r="B13" i="13"/>
</calcChain>
</file>

<file path=xl/sharedStrings.xml><?xml version="1.0" encoding="utf-8"?>
<sst xmlns="http://schemas.openxmlformats.org/spreadsheetml/2006/main" count="226" uniqueCount="79">
  <si>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</si>
  <si>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</si>
  <si>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</si>
  <si>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</si>
  <si>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</si>
  <si>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</si>
  <si>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</si>
  <si>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</si>
  <si>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</si>
  <si>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</si>
  <si>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</si>
  <si>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</si>
  <si>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</si>
  <si>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</si>
  <si>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rPh sb="0" eb="2">
      <t>ヤマガタ</t>
    </rPh>
    <rPh sb="2" eb="3">
      <t>シ</t>
    </rPh>
    <phoneticPr fontId="4"/>
  </si>
  <si>
    <t>瑞穂市</t>
    <rPh sb="0" eb="2">
      <t>ミズホ</t>
    </rPh>
    <phoneticPr fontId="4"/>
  </si>
  <si>
    <t>飛騨市</t>
    <rPh sb="0" eb="2">
      <t>ヒダ</t>
    </rPh>
    <rPh sb="2" eb="3">
      <t>シ</t>
    </rPh>
    <phoneticPr fontId="4"/>
  </si>
  <si>
    <t>本巣市</t>
    <rPh sb="0" eb="2">
      <t>モトス</t>
    </rPh>
    <rPh sb="2" eb="3">
      <t>シ</t>
    </rPh>
    <phoneticPr fontId="4"/>
  </si>
  <si>
    <t>郡上市</t>
    <rPh sb="0" eb="2">
      <t>グジョウ</t>
    </rPh>
    <rPh sb="2" eb="3">
      <t>シ</t>
    </rPh>
    <phoneticPr fontId="4"/>
  </si>
  <si>
    <t>下呂市</t>
    <rPh sb="0" eb="2">
      <t>ゲロ</t>
    </rPh>
    <rPh sb="2" eb="3">
      <t>シ</t>
    </rPh>
    <phoneticPr fontId="4"/>
  </si>
  <si>
    <t>海津市</t>
    <rPh sb="0" eb="2">
      <t>カイヅ</t>
    </rPh>
    <rPh sb="2" eb="3">
      <t>シ</t>
    </rPh>
    <phoneticPr fontId="4"/>
  </si>
  <si>
    <t>岐南町</t>
  </si>
  <si>
    <t>笠松町</t>
  </si>
  <si>
    <t>養老町</t>
  </si>
  <si>
    <t>垂井町</t>
  </si>
  <si>
    <t>関ヶ原町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</si>
  <si>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</si>
  <si>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</si>
  <si>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</si>
  <si>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</si>
  <si>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</si>
  <si>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</si>
  <si>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</si>
  <si>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</si>
  <si>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</si>
  <si>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</si>
  <si>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</si>
  <si>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</si>
  <si>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</si>
  <si>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</si>
  <si>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</si>
  <si>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</si>
  <si>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計</t>
  </si>
  <si>
    <t>農地</t>
  </si>
  <si>
    <t>田</t>
  </si>
  <si>
    <t>畑</t>
  </si>
  <si>
    <t>国有林</t>
  </si>
  <si>
    <t>民有林</t>
  </si>
  <si>
    <t>水面</t>
  </si>
  <si>
    <t>天然湖沼</t>
  </si>
  <si>
    <t>ダム</t>
  </si>
  <si>
    <t>溜池</t>
  </si>
  <si>
    <t>河川</t>
  </si>
  <si>
    <t>一級河川</t>
  </si>
  <si>
    <t>準用河川</t>
  </si>
  <si>
    <t>水路</t>
  </si>
  <si>
    <t>農業用水路</t>
  </si>
  <si>
    <t>一般道路</t>
  </si>
  <si>
    <t>農道</t>
  </si>
  <si>
    <t>林道</t>
  </si>
  <si>
    <t>住宅地</t>
  </si>
  <si>
    <t>工業用地</t>
  </si>
  <si>
    <t>その他宅地</t>
  </si>
  <si>
    <t>計</t>
    <rPh sb="0" eb="1">
      <t>ケイ</t>
    </rPh>
    <phoneticPr fontId="2"/>
  </si>
  <si>
    <t>地目別面積</t>
  </si>
  <si>
    <t>単位：ｈａ</t>
  </si>
  <si>
    <t>森林</t>
    <phoneticPr fontId="2"/>
  </si>
  <si>
    <t>道路</t>
    <phoneticPr fontId="2"/>
  </si>
  <si>
    <t>宅地</t>
    <phoneticPr fontId="2"/>
  </si>
  <si>
    <t>その他</t>
    <phoneticPr fontId="2"/>
  </si>
  <si>
    <t xml:space="preserve"> </t>
    <phoneticPr fontId="7"/>
  </si>
  <si>
    <t>原野等</t>
    <rPh sb="2" eb="3">
      <t>トウ</t>
    </rPh>
    <phoneticPr fontId="2"/>
  </si>
  <si>
    <t>　水面・河川・水路</t>
    <rPh sb="1" eb="3">
      <t>スイメン</t>
    </rPh>
    <rPh sb="4" eb="6">
      <t>カセン</t>
    </rPh>
    <rPh sb="7" eb="9">
      <t>スイロ</t>
    </rPh>
    <phoneticPr fontId="2"/>
  </si>
  <si>
    <t>-</t>
  </si>
  <si>
    <t>-</t>
    <phoneticPr fontId="2"/>
  </si>
  <si>
    <t>県計</t>
    <phoneticPr fontId="11"/>
  </si>
  <si>
    <t>　注１）2011年より、「農用地」内の「採草放牧地」を「原野」と合わせる。そのため、「農用地」という区分を廃止し、「採草放牧地」を削除し、「原野」を「原野等」とする。</t>
    <rPh sb="1" eb="2">
      <t>チュウ</t>
    </rPh>
    <rPh sb="8" eb="9">
      <t>ネン</t>
    </rPh>
    <rPh sb="13" eb="16">
      <t>ノウヨウチ</t>
    </rPh>
    <rPh sb="17" eb="18">
      <t>ナイ</t>
    </rPh>
    <rPh sb="20" eb="22">
      <t>サイソウ</t>
    </rPh>
    <rPh sb="22" eb="24">
      <t>ホウボク</t>
    </rPh>
    <rPh sb="24" eb="25">
      <t>チ</t>
    </rPh>
    <rPh sb="28" eb="30">
      <t>ゲンヤ</t>
    </rPh>
    <rPh sb="32" eb="33">
      <t>ア</t>
    </rPh>
    <rPh sb="43" eb="46">
      <t>ノウヨウチ</t>
    </rPh>
    <rPh sb="50" eb="52">
      <t>クブン</t>
    </rPh>
    <rPh sb="53" eb="55">
      <t>ハイシ</t>
    </rPh>
    <rPh sb="58" eb="60">
      <t>サイソウ</t>
    </rPh>
    <rPh sb="60" eb="62">
      <t>ホウボク</t>
    </rPh>
    <rPh sb="62" eb="63">
      <t>チ</t>
    </rPh>
    <rPh sb="65" eb="67">
      <t>サクジョ</t>
    </rPh>
    <rPh sb="70" eb="72">
      <t>ゲンヤ</t>
    </rPh>
    <rPh sb="75" eb="78">
      <t>ゲンヤトウ</t>
    </rPh>
    <phoneticPr fontId="7"/>
  </si>
  <si>
    <t>２０２３年</t>
    <rPh sb="4" eb="5">
      <t>ネン</t>
    </rPh>
    <phoneticPr fontId="4"/>
  </si>
  <si>
    <t>　注２）工業用地面積は、経済産業省の2023年経済構造実態調査の調査票情報を利用して独自に集計等を行ったものである。</t>
    <rPh sb="1" eb="2">
      <t>チュウ</t>
    </rPh>
    <rPh sb="4" eb="8">
      <t>コウギョウヨウチ</t>
    </rPh>
    <rPh sb="8" eb="10">
      <t>メンセキ</t>
    </rPh>
    <rPh sb="12" eb="17">
      <t>ケイザイサンギョウショウ</t>
    </rPh>
    <rPh sb="22" eb="23">
      <t>ネン</t>
    </rPh>
    <rPh sb="23" eb="27">
      <t>ケイザイコウゾウ</t>
    </rPh>
    <rPh sb="27" eb="31">
      <t>ジッタイチョウサ</t>
    </rPh>
    <rPh sb="32" eb="37">
      <t>チョウサヒョウジョウホウ</t>
    </rPh>
    <rPh sb="38" eb="40">
      <t>リヨウ</t>
    </rPh>
    <rPh sb="42" eb="44">
      <t>ドクジ</t>
    </rPh>
    <rPh sb="45" eb="48">
      <t>シュウケイトウ</t>
    </rPh>
    <rPh sb="49" eb="5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</si>
</sst>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11"/>
      <color theme="1"/>
      <name val="ＭＳ Ｐゴシック"/>
      <family val="3"/>
      <charset val="128"/>
      <scheme val="minor"/>
    </font>
    <font>
      <sz val="8.9499999999999993"/>
      <name val="ＭＳ ゴシック"/>
      <family val="3"/>
      <charset val="128"/>
    </font>
    <font>
      <sz val="6"/>
      <name val="ＭＳ Ｐゴシック"/>
      <family val="3"/>
      <charset val="128"/>
    </font>
    <font>
      <sz val="9.9499999999999993"/>
      <name val="ＭＳ ゴシック"/>
      <family val="3"/>
      <charset val="128"/>
    </font>
    <font>
      <sz val="11"/>
      <name val="ＭＳ Ｐゴシック"/>
      <family val="3"/>
      <charset val="128"/>
    </font>
    <font>
      <b/>
      <sz val="9.9499999999999993"/>
      <name val="ＭＳ Ｐゴシック"/>
      <family val="3"/>
      <charset val="128"/>
    </font>
    <font>
      <sz val="7.95"/>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9"/>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xf numFmtId="0" fontId="1" fillId="0" borderId="0"/>
    <xf numFmtId="0" fontId="8" fillId="0" borderId="0"/>
  </cellStyleXfs>
  <cellXfs count="51">
    <xf numFmtId="0" fontId="0" fillId="0" borderId="0" xfId="0">
      <alignment vertical="center"/>
    </xf>
    <xf numFmtId="0" fontId="3" fillId="0" borderId="2" xfId="2" applyFont="1" applyFill="1" applyBorder="1" applyAlignment="1">
      <alignment horizontal="center"/>
    </xf>
    <xf numFmtId="0" fontId="3" fillId="0" borderId="3" xfId="2" applyFont="1" applyFill="1" applyBorder="1" applyAlignment="1">
      <alignment horizontal="center"/>
    </xf>
    <xf numFmtId="0" fontId="3" fillId="0" borderId="3" xfId="2" applyFont="1" applyFill="1" applyBorder="1" applyAlignment="1"/>
    <xf numFmtId="0" fontId="3" fillId="0" borderId="4" xfId="2" applyFont="1" applyFill="1" applyBorder="1" applyAlignment="1"/>
    <xf numFmtId="0" fontId="5" fillId="0" borderId="0" xfId="0" applyFont="1" applyFill="1">
      <alignment vertical="center"/>
    </xf>
    <xf numFmtId="0" fontId="6" fillId="0" borderId="0" xfId="0" applyFont="1" applyFill="1">
      <alignment vertical="center"/>
    </xf>
    <xf numFmtId="0" fontId="1" fillId="0" borderId="0" xfId="2" applyFont="1" applyFill="1"/>
    <xf numFmtId="0" fontId="1" fillId="0" borderId="0" xfId="2" applyFont="1" applyFill="1" applyAlignment="1"/>
    <xf numFmtId="0" fontId="3" fillId="0" borderId="2" xfId="2" applyFont="1" applyFill="1" applyBorder="1" applyAlignment="1"/>
    <xf numFmtId="0" fontId="3" fillId="0" borderId="5" xfId="2" applyFont="1" applyFill="1" applyBorder="1" applyAlignment="1">
      <alignment horizontal="center"/>
    </xf>
    <xf numFmtId="0" fontId="3" fillId="0" borderId="6" xfId="2" applyFont="1" applyFill="1" applyBorder="1" applyAlignment="1"/>
    <xf numFmtId="0" fontId="3" fillId="0" borderId="7" xfId="2" applyFont="1" applyFill="1" applyBorder="1" applyAlignment="1"/>
    <xf numFmtId="0" fontId="3" fillId="0" borderId="5" xfId="2" applyFont="1" applyFill="1" applyBorder="1" applyAlignment="1"/>
    <xf numFmtId="0" fontId="3" fillId="0" borderId="5" xfId="2"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3" fillId="0" borderId="4" xfId="2" applyFont="1" applyFill="1" applyBorder="1"/>
    <xf numFmtId="0" fontId="3" fillId="0" borderId="1" xfId="2" applyFont="1" applyFill="1" applyBorder="1" applyAlignment="1">
      <alignment horizontal="center"/>
    </xf>
    <xf numFmtId="0" fontId="3" fillId="0" borderId="3" xfId="2" applyFont="1" applyFill="1" applyBorder="1"/>
    <xf numFmtId="177" fontId="1" fillId="0" borderId="0" xfId="2" applyNumberFormat="1" applyFont="1" applyFill="1"/>
    <xf numFmtId="0" fontId="9" fillId="0" borderId="1" xfId="2" applyFont="1" applyFill="1" applyBorder="1" applyAlignment="1">
      <alignment horizontal="center"/>
    </xf>
    <xf numFmtId="176" fontId="9" fillId="0" borderId="1" xfId="2" applyNumberFormat="1" applyFont="1" applyFill="1" applyBorder="1"/>
    <xf numFmtId="0" fontId="10" fillId="0" borderId="0" xfId="0" applyFont="1">
      <alignment vertical="center"/>
    </xf>
    <xf numFmtId="176" fontId="9" fillId="0" borderId="1" xfId="2" applyNumberFormat="1" applyFont="1" applyFill="1" applyBorder="1" applyProtection="1">
      <protection locked="0"/>
    </xf>
    <xf numFmtId="176" fontId="9" fillId="0" borderId="1" xfId="2" applyNumberFormat="1" applyFont="1" applyFill="1" applyBorder="1" applyAlignment="1" applyProtection="1">
      <alignment horizontal="center"/>
      <protection locked="0"/>
    </xf>
    <xf numFmtId="176" fontId="9" fillId="0" borderId="1" xfId="2" applyNumberFormat="1" applyFont="1" applyFill="1" applyBorder="1" applyAlignment="1">
      <alignment horizontal="center"/>
    </xf>
    <xf numFmtId="176" fontId="10" fillId="0" borderId="0" xfId="0" applyNumberFormat="1" applyFont="1">
      <alignment vertical="center"/>
    </xf>
    <xf numFmtId="176" fontId="9" fillId="0" borderId="1" xfId="2" applyNumberFormat="1" applyFont="1" applyFill="1" applyBorder="1" applyAlignment="1"/>
    <xf numFmtId="176" fontId="3" fillId="0" borderId="1" xfId="2" applyNumberFormat="1" applyFont="1" applyBorder="1" applyProtection="1">
      <protection locked="0"/>
    </xf>
    <xf numFmtId="176" fontId="3" fillId="0" borderId="1" xfId="2" applyNumberFormat="1" applyFont="1" applyFill="1" applyBorder="1" applyProtection="1">
      <protection locked="0"/>
    </xf>
    <xf numFmtId="177" fontId="8" fillId="0" borderId="1" xfId="2" applyNumberFormat="1" applyFont="1" applyBorder="1" applyAlignment="1">
      <alignment horizontal="right"/>
    </xf>
    <xf numFmtId="176" fontId="3" fillId="0" borderId="1" xfId="2" applyNumberFormat="1" applyFont="1" applyFill="1" applyBorder="1" applyAlignment="1" applyProtection="1">
      <alignment horizontal="center"/>
      <protection locked="0"/>
    </xf>
    <xf numFmtId="176" fontId="3" fillId="0" borderId="1" xfId="2" quotePrefix="1" applyNumberFormat="1" applyFont="1" applyBorder="1" applyAlignment="1" applyProtection="1">
      <alignment horizontal="center"/>
      <protection locked="0"/>
    </xf>
    <xf numFmtId="176" fontId="3" fillId="0" borderId="1" xfId="2" applyNumberFormat="1" applyFont="1" applyFill="1" applyBorder="1" applyAlignment="1" applyProtection="1">
      <alignment horizontal="right"/>
      <protection locked="0"/>
    </xf>
    <xf numFmtId="176" fontId="3" fillId="0" borderId="1" xfId="2" quotePrefix="1" applyNumberFormat="1" applyFont="1" applyFill="1" applyBorder="1" applyAlignment="1" applyProtection="1">
      <alignment horizontal="center"/>
      <protection locked="0"/>
    </xf>
    <xf numFmtId="176" fontId="3" fillId="0" borderId="1" xfId="2" applyNumberFormat="1" applyFont="1" applyBorder="1" applyAlignment="1" applyProtection="1">
      <alignment horizontal="center"/>
      <protection locked="0"/>
    </xf>
    <xf numFmtId="176" fontId="3" fillId="0" borderId="1" xfId="2" quotePrefix="1" applyNumberFormat="1" applyFont="1" applyBorder="1" applyAlignment="1" applyProtection="1">
      <alignment horizontal="right"/>
      <protection locked="0"/>
    </xf>
    <xf numFmtId="176" fontId="3" fillId="0" borderId="1" xfId="2" applyNumberFormat="1" applyFont="1" applyBorder="1" applyAlignment="1" applyProtection="1">
      <alignment horizontal="right"/>
      <protection locked="0"/>
    </xf>
    <xf numFmtId="176" fontId="3" fillId="0" borderId="1" xfId="2" quotePrefix="1" applyNumberFormat="1" applyFont="1" applyFill="1" applyBorder="1" applyProtection="1">
      <protection locked="0"/>
    </xf>
    <xf numFmtId="177" fontId="8" fillId="0" borderId="1" xfId="3" applyNumberFormat="1" applyFont="1" applyBorder="1" applyAlignment="1">
      <alignment horizontal="right" vertical="center"/>
    </xf>
    <xf numFmtId="176" fontId="10" fillId="0" borderId="0" xfId="0" applyNumberFormat="1" applyFont="1" applyFill="1">
      <alignment vertical="center"/>
    </xf>
    <xf numFmtId="176" fontId="0" fillId="0" borderId="0" xfId="0" applyNumberFormat="1">
      <alignment vertical="center"/>
    </xf>
    <xf numFmtId="176" fontId="9" fillId="0" borderId="1" xfId="2" applyNumberFormat="1" applyFont="1" applyFill="1" applyBorder="1" applyAlignment="1" applyProtection="1">
      <alignment horizontal="right"/>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_茨城県（耕地面積、水陸稲、麦類）"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F6D81-DD4C-4EB8-A22E-BF47DDE60079}">
  <dimension ref="A1:AC52"/>
  <sheetViews>
    <sheetView tabSelected="1" view="pageBreakPreview" zoomScale="90" zoomScaleNormal="100" zoomScaleSheetLayoutView="90" workbookViewId="0">
      <pane xSplit="1" ySplit="7" topLeftCell="B8" activePane="bottomRight" state="frozen"/>
      <selection pane="topRight" activeCell="B1" sqref="B1"/>
      <selection pane="bottomLeft" activeCell="A8" sqref="A8"/>
      <selection pane="bottomRight" activeCell="I35" sqref="I35"/>
    </sheetView>
  </sheetViews>
  <sheetFormatPr defaultRowHeight="13.2" x14ac:dyDescent="0.2"/>
  <cols>
    <col min="1" max="27" width="10.33203125" customWidth="1"/>
  </cols>
  <sheetData>
    <row r="1" spans="1:29" ht="4.8" customHeight="1" x14ac:dyDescent="0.2"/>
    <row r="2" spans="1:29" x14ac:dyDescent="0.2">
      <c r="A2" s="5" t="s">
        <v>64</v>
      </c>
    </row>
    <row r="3" spans="1:29" x14ac:dyDescent="0.2">
      <c r="A3" s="6" t="s">
        <v>77</v>
      </c>
      <c r="B3" s="42"/>
    </row>
    <row r="4" spans="1:29" x14ac:dyDescent="0.2">
      <c r="A4" s="6" t="s">
        <v>65</v>
      </c>
    </row>
    <row r="5" spans="1:29" ht="13.2" customHeight="1" x14ac:dyDescent="0.15">
      <c r="A5" s="9"/>
      <c r="B5" s="44" t="s">
        <v>63</v>
      </c>
      <c r="C5" s="10" t="s">
        <v>43</v>
      </c>
      <c r="D5" s="11"/>
      <c r="E5" s="11"/>
      <c r="F5" s="10" t="s">
        <v>66</v>
      </c>
      <c r="G5" s="11"/>
      <c r="H5" s="12"/>
      <c r="I5" s="1" t="s">
        <v>71</v>
      </c>
      <c r="J5" s="13" t="s">
        <v>72</v>
      </c>
      <c r="K5" s="11"/>
      <c r="L5" s="11"/>
      <c r="M5" s="11"/>
      <c r="N5" s="11"/>
      <c r="O5" s="11"/>
      <c r="P5" s="11"/>
      <c r="Q5" s="11"/>
      <c r="R5" s="12"/>
      <c r="S5" s="14" t="s">
        <v>67</v>
      </c>
      <c r="T5" s="15"/>
      <c r="U5" s="15"/>
      <c r="V5" s="16"/>
      <c r="W5" s="14" t="s">
        <v>68</v>
      </c>
      <c r="X5" s="15"/>
      <c r="Y5" s="15"/>
      <c r="Z5" s="16"/>
      <c r="AA5" s="1" t="s">
        <v>69</v>
      </c>
    </row>
    <row r="6" spans="1:29" x14ac:dyDescent="0.15">
      <c r="A6" s="4"/>
      <c r="B6" s="46"/>
      <c r="C6" s="47" t="s">
        <v>42</v>
      </c>
      <c r="D6" s="44" t="s">
        <v>44</v>
      </c>
      <c r="E6" s="49" t="s">
        <v>45</v>
      </c>
      <c r="F6" s="44" t="s">
        <v>42</v>
      </c>
      <c r="G6" s="44" t="s">
        <v>46</v>
      </c>
      <c r="H6" s="44" t="s">
        <v>47</v>
      </c>
      <c r="I6" s="17"/>
      <c r="J6" s="44" t="s">
        <v>42</v>
      </c>
      <c r="K6" s="10" t="s">
        <v>48</v>
      </c>
      <c r="L6" s="11"/>
      <c r="M6" s="11"/>
      <c r="N6" s="12"/>
      <c r="O6" s="10" t="s">
        <v>52</v>
      </c>
      <c r="P6" s="11"/>
      <c r="Q6" s="12"/>
      <c r="R6" s="18" t="s">
        <v>55</v>
      </c>
      <c r="S6" s="44" t="s">
        <v>42</v>
      </c>
      <c r="T6" s="1" t="s">
        <v>57</v>
      </c>
      <c r="U6" s="1" t="s">
        <v>58</v>
      </c>
      <c r="V6" s="1" t="s">
        <v>59</v>
      </c>
      <c r="W6" s="44" t="s">
        <v>42</v>
      </c>
      <c r="X6" s="1" t="s">
        <v>60</v>
      </c>
      <c r="Y6" s="1" t="s">
        <v>61</v>
      </c>
      <c r="Z6" s="1" t="s">
        <v>62</v>
      </c>
      <c r="AA6" s="4"/>
    </row>
    <row r="7" spans="1:29" x14ac:dyDescent="0.15">
      <c r="A7" s="3"/>
      <c r="B7" s="45"/>
      <c r="C7" s="48"/>
      <c r="D7" s="45"/>
      <c r="E7" s="50"/>
      <c r="F7" s="45"/>
      <c r="G7" s="45"/>
      <c r="H7" s="45"/>
      <c r="I7" s="19"/>
      <c r="J7" s="45"/>
      <c r="K7" s="18" t="s">
        <v>42</v>
      </c>
      <c r="L7" s="18" t="s">
        <v>49</v>
      </c>
      <c r="M7" s="18" t="s">
        <v>50</v>
      </c>
      <c r="N7" s="18" t="s">
        <v>51</v>
      </c>
      <c r="O7" s="18" t="s">
        <v>42</v>
      </c>
      <c r="P7" s="18" t="s">
        <v>53</v>
      </c>
      <c r="Q7" s="18" t="s">
        <v>54</v>
      </c>
      <c r="R7" s="18" t="s">
        <v>56</v>
      </c>
      <c r="S7" s="45"/>
      <c r="T7" s="2"/>
      <c r="U7" s="19"/>
      <c r="V7" s="2"/>
      <c r="W7" s="45"/>
      <c r="X7" s="2"/>
      <c r="Y7" s="19"/>
      <c r="Z7" s="19"/>
      <c r="AA7" s="3"/>
    </row>
    <row r="8" spans="1:29" s="23" customFormat="1" ht="10.8" x14ac:dyDescent="0.15">
      <c r="A8" s="21" t="s">
        <v>75</v>
      </c>
      <c r="B8" s="22">
        <f>C8+F8+I8+J8+S8+W8+AA8</f>
        <v>1062129</v>
      </c>
      <c r="C8" s="22">
        <f t="shared" ref="C8:AA8" si="0">SUM(C9:C50)</f>
        <v>54446</v>
      </c>
      <c r="D8" s="22">
        <f>SUM(D9:D50)</f>
        <v>41679</v>
      </c>
      <c r="E8" s="22">
        <f>SUM(E9:E50)</f>
        <v>12767</v>
      </c>
      <c r="F8" s="22">
        <f t="shared" si="0"/>
        <v>857276</v>
      </c>
      <c r="G8" s="22">
        <f t="shared" si="0"/>
        <v>176742</v>
      </c>
      <c r="H8" s="22">
        <f t="shared" si="0"/>
        <v>680534</v>
      </c>
      <c r="I8" s="22">
        <f t="shared" si="0"/>
        <v>4923</v>
      </c>
      <c r="J8" s="22">
        <f t="shared" si="0"/>
        <v>28564</v>
      </c>
      <c r="K8" s="22">
        <f t="shared" si="0"/>
        <v>6343</v>
      </c>
      <c r="L8" s="22">
        <f t="shared" si="0"/>
        <v>179</v>
      </c>
      <c r="M8" s="22">
        <f t="shared" si="0"/>
        <v>5230</v>
      </c>
      <c r="N8" s="22">
        <f t="shared" si="0"/>
        <v>934</v>
      </c>
      <c r="O8" s="22">
        <f t="shared" si="0"/>
        <v>19135</v>
      </c>
      <c r="P8" s="22">
        <f t="shared" si="0"/>
        <v>19016</v>
      </c>
      <c r="Q8" s="22">
        <f t="shared" si="0"/>
        <v>119</v>
      </c>
      <c r="R8" s="22">
        <f t="shared" si="0"/>
        <v>3086</v>
      </c>
      <c r="S8" s="22">
        <f t="shared" si="0"/>
        <v>30932</v>
      </c>
      <c r="T8" s="22">
        <f t="shared" si="0"/>
        <v>21909</v>
      </c>
      <c r="U8" s="22">
        <f t="shared" si="0"/>
        <v>3748</v>
      </c>
      <c r="V8" s="22">
        <f t="shared" si="0"/>
        <v>5275</v>
      </c>
      <c r="W8" s="22">
        <f>SUM(W9:W50)</f>
        <v>42918</v>
      </c>
      <c r="X8" s="22">
        <f t="shared" si="0"/>
        <v>26182</v>
      </c>
      <c r="Y8" s="22">
        <f t="shared" si="0"/>
        <v>3877</v>
      </c>
      <c r="Z8" s="22">
        <f t="shared" si="0"/>
        <v>12859</v>
      </c>
      <c r="AA8" s="22">
        <f t="shared" si="0"/>
        <v>43070</v>
      </c>
      <c r="AB8" s="41"/>
      <c r="AC8" s="27"/>
    </row>
    <row r="9" spans="1:29" s="23" customFormat="1" ht="12" x14ac:dyDescent="0.15">
      <c r="A9" s="21" t="s">
        <v>0</v>
      </c>
      <c r="B9" s="22">
        <f t="shared" ref="B9:B50" si="1">C9+F9+I9+J9+S9+W9+AA9</f>
        <v>20360</v>
      </c>
      <c r="C9" s="22">
        <f t="shared" ref="C9:C50" si="2">D9+E9</f>
        <v>3880</v>
      </c>
      <c r="D9" s="40">
        <v>2810</v>
      </c>
      <c r="E9" s="40">
        <v>1070</v>
      </c>
      <c r="F9" s="22">
        <f t="shared" ref="F9:F16" si="3">SUM(G9:H9)</f>
        <v>6016</v>
      </c>
      <c r="G9" s="29">
        <v>220</v>
      </c>
      <c r="H9" s="29">
        <v>5796</v>
      </c>
      <c r="I9" s="24">
        <v>24</v>
      </c>
      <c r="J9" s="22">
        <f t="shared" ref="J9:J50" si="4">SUM(K9,O9,R9)</f>
        <v>1499</v>
      </c>
      <c r="K9" s="22">
        <f t="shared" ref="K9:K50" si="5">SUM(L9:N9)</f>
        <v>24</v>
      </c>
      <c r="L9" s="30">
        <v>0</v>
      </c>
      <c r="M9" s="30">
        <v>0</v>
      </c>
      <c r="N9" s="30">
        <v>24</v>
      </c>
      <c r="O9" s="22">
        <f t="shared" ref="O9:O50" si="6">SUM(P9:Q9)</f>
        <v>1267</v>
      </c>
      <c r="P9" s="30">
        <v>1247</v>
      </c>
      <c r="Q9" s="30">
        <v>20</v>
      </c>
      <c r="R9" s="30">
        <v>208</v>
      </c>
      <c r="S9" s="22">
        <f t="shared" ref="S9:S16" si="7">+T9+U9+V9</f>
        <v>2070</v>
      </c>
      <c r="T9" s="22">
        <v>1931</v>
      </c>
      <c r="U9" s="29">
        <v>116</v>
      </c>
      <c r="V9" s="22">
        <v>23</v>
      </c>
      <c r="W9" s="22">
        <f>X9+Y9+Z9</f>
        <v>5610</v>
      </c>
      <c r="X9" s="22">
        <v>3671</v>
      </c>
      <c r="Y9" s="29">
        <v>148</v>
      </c>
      <c r="Z9" s="31">
        <v>1791</v>
      </c>
      <c r="AA9" s="22">
        <v>1261</v>
      </c>
      <c r="AB9" s="27"/>
      <c r="AC9" s="27"/>
    </row>
    <row r="10" spans="1:29" s="23" customFormat="1" ht="12" x14ac:dyDescent="0.15">
      <c r="A10" s="21" t="s">
        <v>1</v>
      </c>
      <c r="B10" s="22">
        <f t="shared" si="1"/>
        <v>20657</v>
      </c>
      <c r="C10" s="22">
        <f t="shared" si="2"/>
        <v>2805</v>
      </c>
      <c r="D10" s="40">
        <v>2590</v>
      </c>
      <c r="E10" s="40">
        <v>215</v>
      </c>
      <c r="F10" s="22">
        <f t="shared" si="3"/>
        <v>10837</v>
      </c>
      <c r="G10" s="29">
        <v>0</v>
      </c>
      <c r="H10" s="29">
        <v>10837</v>
      </c>
      <c r="I10" s="24">
        <v>109</v>
      </c>
      <c r="J10" s="22">
        <f t="shared" si="4"/>
        <v>1060</v>
      </c>
      <c r="K10" s="22">
        <f t="shared" si="5"/>
        <v>38</v>
      </c>
      <c r="L10" s="32" t="s">
        <v>73</v>
      </c>
      <c r="M10" s="30">
        <v>26</v>
      </c>
      <c r="N10" s="30">
        <v>12</v>
      </c>
      <c r="O10" s="22">
        <f t="shared" si="6"/>
        <v>830</v>
      </c>
      <c r="P10" s="30">
        <v>810</v>
      </c>
      <c r="Q10" s="30">
        <v>20</v>
      </c>
      <c r="R10" s="30">
        <v>192</v>
      </c>
      <c r="S10" s="22">
        <f t="shared" si="7"/>
        <v>1333</v>
      </c>
      <c r="T10" s="22">
        <v>1138</v>
      </c>
      <c r="U10" s="29">
        <v>157</v>
      </c>
      <c r="V10" s="22">
        <v>38</v>
      </c>
      <c r="W10" s="22">
        <f t="shared" ref="W10:W50" si="8">X10+Y10+Z10</f>
        <v>2780</v>
      </c>
      <c r="X10" s="22">
        <v>1728</v>
      </c>
      <c r="Y10" s="29">
        <v>293</v>
      </c>
      <c r="Z10" s="31">
        <v>759</v>
      </c>
      <c r="AA10" s="22">
        <v>1733</v>
      </c>
    </row>
    <row r="11" spans="1:29" s="23" customFormat="1" ht="12" x14ac:dyDescent="0.15">
      <c r="A11" s="21" t="s">
        <v>2</v>
      </c>
      <c r="B11" s="22">
        <f t="shared" si="1"/>
        <v>217761</v>
      </c>
      <c r="C11" s="22">
        <f t="shared" si="2"/>
        <v>4480</v>
      </c>
      <c r="D11" s="40">
        <v>2960</v>
      </c>
      <c r="E11" s="40">
        <v>1520</v>
      </c>
      <c r="F11" s="22">
        <f t="shared" si="3"/>
        <v>199400</v>
      </c>
      <c r="G11" s="29">
        <v>80256</v>
      </c>
      <c r="H11" s="29">
        <v>119144</v>
      </c>
      <c r="I11" s="24">
        <v>1388</v>
      </c>
      <c r="J11" s="22">
        <f t="shared" si="4"/>
        <v>2735</v>
      </c>
      <c r="K11" s="22">
        <f t="shared" si="5"/>
        <v>834</v>
      </c>
      <c r="L11" s="30">
        <v>77</v>
      </c>
      <c r="M11" s="30">
        <v>749</v>
      </c>
      <c r="N11" s="30">
        <v>8</v>
      </c>
      <c r="O11" s="22">
        <f t="shared" si="6"/>
        <v>1682</v>
      </c>
      <c r="P11" s="30">
        <v>1682</v>
      </c>
      <c r="Q11" s="32" t="s">
        <v>73</v>
      </c>
      <c r="R11" s="30">
        <v>219</v>
      </c>
      <c r="S11" s="22">
        <f t="shared" si="7"/>
        <v>3211</v>
      </c>
      <c r="T11" s="22">
        <v>1913</v>
      </c>
      <c r="U11" s="29">
        <v>297</v>
      </c>
      <c r="V11" s="22">
        <v>1001</v>
      </c>
      <c r="W11" s="22">
        <f t="shared" si="8"/>
        <v>2434</v>
      </c>
      <c r="X11" s="22">
        <v>1283</v>
      </c>
      <c r="Y11" s="29">
        <v>86</v>
      </c>
      <c r="Z11" s="31">
        <v>1065</v>
      </c>
      <c r="AA11" s="22">
        <v>4113</v>
      </c>
    </row>
    <row r="12" spans="1:29" s="23" customFormat="1" ht="12" x14ac:dyDescent="0.15">
      <c r="A12" s="21" t="s">
        <v>3</v>
      </c>
      <c r="B12" s="22">
        <f t="shared" si="1"/>
        <v>9125</v>
      </c>
      <c r="C12" s="22">
        <f t="shared" si="2"/>
        <v>194</v>
      </c>
      <c r="D12" s="40">
        <v>164</v>
      </c>
      <c r="E12" s="40">
        <v>30</v>
      </c>
      <c r="F12" s="22">
        <f t="shared" si="3"/>
        <v>4398</v>
      </c>
      <c r="G12" s="29">
        <v>208</v>
      </c>
      <c r="H12" s="29">
        <v>4190</v>
      </c>
      <c r="I12" s="24">
        <v>34</v>
      </c>
      <c r="J12" s="22">
        <f t="shared" si="4"/>
        <v>199</v>
      </c>
      <c r="K12" s="22">
        <f t="shared" si="5"/>
        <v>48</v>
      </c>
      <c r="L12" s="32" t="s">
        <v>73</v>
      </c>
      <c r="M12" s="30">
        <v>4</v>
      </c>
      <c r="N12" s="30">
        <v>44</v>
      </c>
      <c r="O12" s="22">
        <f t="shared" si="6"/>
        <v>139</v>
      </c>
      <c r="P12" s="30">
        <v>137</v>
      </c>
      <c r="Q12" s="30">
        <v>2</v>
      </c>
      <c r="R12" s="30">
        <v>12</v>
      </c>
      <c r="S12" s="22">
        <f t="shared" si="7"/>
        <v>665</v>
      </c>
      <c r="T12" s="22">
        <v>635</v>
      </c>
      <c r="U12" s="29">
        <v>10</v>
      </c>
      <c r="V12" s="22">
        <v>20</v>
      </c>
      <c r="W12" s="22">
        <f t="shared" si="8"/>
        <v>1899</v>
      </c>
      <c r="X12" s="22">
        <v>1115</v>
      </c>
      <c r="Y12" s="29">
        <v>167</v>
      </c>
      <c r="Z12" s="31">
        <v>617</v>
      </c>
      <c r="AA12" s="22">
        <v>1736</v>
      </c>
    </row>
    <row r="13" spans="1:29" s="23" customFormat="1" ht="12" x14ac:dyDescent="0.15">
      <c r="A13" s="21" t="s">
        <v>4</v>
      </c>
      <c r="B13" s="22">
        <f>C13+F13+J13+S13+W13+AA13</f>
        <v>47233</v>
      </c>
      <c r="C13" s="22">
        <f t="shared" si="2"/>
        <v>2373</v>
      </c>
      <c r="D13" s="40">
        <v>1880</v>
      </c>
      <c r="E13" s="40">
        <v>493</v>
      </c>
      <c r="F13" s="22">
        <f t="shared" si="3"/>
        <v>37980</v>
      </c>
      <c r="G13" s="29">
        <v>363</v>
      </c>
      <c r="H13" s="29">
        <v>37617</v>
      </c>
      <c r="I13" s="25" t="s">
        <v>73</v>
      </c>
      <c r="J13" s="22">
        <f t="shared" si="4"/>
        <v>1052</v>
      </c>
      <c r="K13" s="22">
        <f t="shared" si="5"/>
        <v>73</v>
      </c>
      <c r="L13" s="32" t="s">
        <v>73</v>
      </c>
      <c r="M13" s="30">
        <v>39</v>
      </c>
      <c r="N13" s="30">
        <v>34</v>
      </c>
      <c r="O13" s="22">
        <f t="shared" si="6"/>
        <v>840</v>
      </c>
      <c r="P13" s="30">
        <v>833</v>
      </c>
      <c r="Q13" s="30">
        <v>7</v>
      </c>
      <c r="R13" s="30">
        <v>139</v>
      </c>
      <c r="S13" s="22">
        <f t="shared" si="7"/>
        <v>1409</v>
      </c>
      <c r="T13" s="22">
        <v>972</v>
      </c>
      <c r="U13" s="29">
        <v>205</v>
      </c>
      <c r="V13" s="22">
        <v>232</v>
      </c>
      <c r="W13" s="22">
        <f t="shared" si="8"/>
        <v>2116</v>
      </c>
      <c r="X13" s="22">
        <v>1231</v>
      </c>
      <c r="Y13" s="29">
        <v>333</v>
      </c>
      <c r="Z13" s="31">
        <v>552</v>
      </c>
      <c r="AA13" s="22">
        <v>2303</v>
      </c>
    </row>
    <row r="14" spans="1:29" s="23" customFormat="1" ht="12" x14ac:dyDescent="0.15">
      <c r="A14" s="21" t="s">
        <v>5</v>
      </c>
      <c r="B14" s="22">
        <f t="shared" si="1"/>
        <v>67645</v>
      </c>
      <c r="C14" s="22">
        <f t="shared" si="2"/>
        <v>3836</v>
      </c>
      <c r="D14" s="40">
        <v>3120</v>
      </c>
      <c r="E14" s="40">
        <v>716</v>
      </c>
      <c r="F14" s="22">
        <f t="shared" si="3"/>
        <v>53337</v>
      </c>
      <c r="G14" s="29">
        <v>16180</v>
      </c>
      <c r="H14" s="29">
        <v>37157</v>
      </c>
      <c r="I14" s="24">
        <v>293</v>
      </c>
      <c r="J14" s="22">
        <f t="shared" si="4"/>
        <v>1489</v>
      </c>
      <c r="K14" s="22">
        <f t="shared" si="5"/>
        <v>495</v>
      </c>
      <c r="L14" s="30">
        <v>0</v>
      </c>
      <c r="M14" s="30">
        <v>279</v>
      </c>
      <c r="N14" s="30">
        <v>216</v>
      </c>
      <c r="O14" s="22">
        <f t="shared" si="6"/>
        <v>763</v>
      </c>
      <c r="P14" s="30">
        <v>760</v>
      </c>
      <c r="Q14" s="30">
        <v>3</v>
      </c>
      <c r="R14" s="30">
        <v>231</v>
      </c>
      <c r="S14" s="22">
        <f t="shared" si="7"/>
        <v>2140</v>
      </c>
      <c r="T14" s="22">
        <v>1209</v>
      </c>
      <c r="U14" s="29">
        <v>278</v>
      </c>
      <c r="V14" s="22">
        <v>653</v>
      </c>
      <c r="W14" s="22">
        <f t="shared" si="8"/>
        <v>2244</v>
      </c>
      <c r="X14" s="22">
        <v>1489</v>
      </c>
      <c r="Y14" s="29">
        <v>182</v>
      </c>
      <c r="Z14" s="31">
        <v>573</v>
      </c>
      <c r="AA14" s="22">
        <v>4306</v>
      </c>
    </row>
    <row r="15" spans="1:29" s="23" customFormat="1" ht="12" x14ac:dyDescent="0.15">
      <c r="A15" s="21" t="s">
        <v>6</v>
      </c>
      <c r="B15" s="22">
        <f t="shared" si="1"/>
        <v>11701</v>
      </c>
      <c r="C15" s="22">
        <f t="shared" si="2"/>
        <v>430</v>
      </c>
      <c r="D15" s="40">
        <v>258</v>
      </c>
      <c r="E15" s="40">
        <v>172</v>
      </c>
      <c r="F15" s="22">
        <f t="shared" si="3"/>
        <v>9306</v>
      </c>
      <c r="G15" s="29">
        <v>317</v>
      </c>
      <c r="H15" s="29">
        <v>8989</v>
      </c>
      <c r="I15" s="24">
        <v>82</v>
      </c>
      <c r="J15" s="22">
        <f t="shared" si="4"/>
        <v>476</v>
      </c>
      <c r="K15" s="22">
        <f t="shared" si="5"/>
        <v>3</v>
      </c>
      <c r="L15" s="32" t="s">
        <v>73</v>
      </c>
      <c r="M15" s="32" t="s">
        <v>73</v>
      </c>
      <c r="N15" s="30">
        <v>3</v>
      </c>
      <c r="O15" s="22">
        <f t="shared" si="6"/>
        <v>454</v>
      </c>
      <c r="P15" s="30">
        <v>453</v>
      </c>
      <c r="Q15" s="30">
        <v>1</v>
      </c>
      <c r="R15" s="30">
        <v>19</v>
      </c>
      <c r="S15" s="22">
        <f t="shared" si="7"/>
        <v>343</v>
      </c>
      <c r="T15" s="22">
        <v>262</v>
      </c>
      <c r="U15" s="29">
        <v>44</v>
      </c>
      <c r="V15" s="22">
        <v>37</v>
      </c>
      <c r="W15" s="22">
        <f t="shared" si="8"/>
        <v>588</v>
      </c>
      <c r="X15" s="22">
        <v>335</v>
      </c>
      <c r="Y15" s="29">
        <v>93</v>
      </c>
      <c r="Z15" s="31">
        <v>160</v>
      </c>
      <c r="AA15" s="22">
        <v>476</v>
      </c>
    </row>
    <row r="16" spans="1:29" s="23" customFormat="1" ht="12" x14ac:dyDescent="0.15">
      <c r="A16" s="21" t="s">
        <v>7</v>
      </c>
      <c r="B16" s="22">
        <f t="shared" si="1"/>
        <v>17486</v>
      </c>
      <c r="C16" s="22">
        <f t="shared" si="2"/>
        <v>764</v>
      </c>
      <c r="D16" s="40">
        <v>624</v>
      </c>
      <c r="E16" s="40">
        <v>140</v>
      </c>
      <c r="F16" s="22">
        <f t="shared" si="3"/>
        <v>12125</v>
      </c>
      <c r="G16" s="29">
        <v>237</v>
      </c>
      <c r="H16" s="29">
        <v>11888</v>
      </c>
      <c r="I16" s="24">
        <v>33</v>
      </c>
      <c r="J16" s="22">
        <f t="shared" si="4"/>
        <v>502</v>
      </c>
      <c r="K16" s="22">
        <f t="shared" si="5"/>
        <v>122</v>
      </c>
      <c r="L16" s="32" t="s">
        <v>73</v>
      </c>
      <c r="M16" s="30">
        <v>87</v>
      </c>
      <c r="N16" s="30">
        <v>35</v>
      </c>
      <c r="O16" s="22">
        <f t="shared" si="6"/>
        <v>334</v>
      </c>
      <c r="P16" s="30">
        <v>334</v>
      </c>
      <c r="Q16" s="32" t="s">
        <v>73</v>
      </c>
      <c r="R16" s="30">
        <v>46</v>
      </c>
      <c r="S16" s="22">
        <f t="shared" si="7"/>
        <v>656</v>
      </c>
      <c r="T16" s="22">
        <v>544</v>
      </c>
      <c r="U16" s="29">
        <v>63</v>
      </c>
      <c r="V16" s="22">
        <v>49</v>
      </c>
      <c r="W16" s="22">
        <f t="shared" si="8"/>
        <v>961</v>
      </c>
      <c r="X16" s="22">
        <v>552</v>
      </c>
      <c r="Y16" s="29">
        <v>74</v>
      </c>
      <c r="Z16" s="31">
        <v>335</v>
      </c>
      <c r="AA16" s="22">
        <v>2445</v>
      </c>
    </row>
    <row r="17" spans="1:27" s="23" customFormat="1" ht="12" x14ac:dyDescent="0.15">
      <c r="A17" s="21" t="s">
        <v>8</v>
      </c>
      <c r="B17" s="22">
        <f>C17+I17+J17+S17+W17+AA17</f>
        <v>5366</v>
      </c>
      <c r="C17" s="22">
        <f t="shared" si="2"/>
        <v>1971</v>
      </c>
      <c r="D17" s="40">
        <v>1550</v>
      </c>
      <c r="E17" s="40">
        <v>421</v>
      </c>
      <c r="F17" s="26" t="s">
        <v>74</v>
      </c>
      <c r="G17" s="33" t="s">
        <v>73</v>
      </c>
      <c r="H17" s="33" t="s">
        <v>73</v>
      </c>
      <c r="I17" s="24">
        <v>0</v>
      </c>
      <c r="J17" s="22">
        <f t="shared" si="4"/>
        <v>1132</v>
      </c>
      <c r="K17" s="22">
        <f t="shared" si="5"/>
        <v>0</v>
      </c>
      <c r="L17" s="34">
        <v>0</v>
      </c>
      <c r="M17" s="32" t="s">
        <v>73</v>
      </c>
      <c r="N17" s="35" t="s">
        <v>73</v>
      </c>
      <c r="O17" s="22">
        <f t="shared" si="6"/>
        <v>1017</v>
      </c>
      <c r="P17" s="30">
        <v>1017</v>
      </c>
      <c r="Q17" s="32" t="s">
        <v>73</v>
      </c>
      <c r="R17" s="30">
        <v>115</v>
      </c>
      <c r="S17" s="22">
        <f>+T17+U17</f>
        <v>674</v>
      </c>
      <c r="T17" s="22">
        <v>608</v>
      </c>
      <c r="U17" s="29">
        <v>66</v>
      </c>
      <c r="V17" s="26" t="s">
        <v>73</v>
      </c>
      <c r="W17" s="22">
        <f t="shared" si="8"/>
        <v>1385</v>
      </c>
      <c r="X17" s="28">
        <v>915</v>
      </c>
      <c r="Y17" s="29">
        <v>67</v>
      </c>
      <c r="Z17" s="31">
        <v>403</v>
      </c>
      <c r="AA17" s="28">
        <v>204</v>
      </c>
    </row>
    <row r="18" spans="1:27" s="23" customFormat="1" ht="12" x14ac:dyDescent="0.15">
      <c r="A18" s="21" t="s">
        <v>9</v>
      </c>
      <c r="B18" s="22">
        <f t="shared" si="1"/>
        <v>50424</v>
      </c>
      <c r="C18" s="22">
        <f t="shared" si="2"/>
        <v>3296</v>
      </c>
      <c r="D18" s="40">
        <v>2570</v>
      </c>
      <c r="E18" s="40">
        <v>726</v>
      </c>
      <c r="F18" s="22">
        <f t="shared" ref="F18:F23" si="9">SUM(G18:H18)</f>
        <v>38567</v>
      </c>
      <c r="G18" s="29">
        <v>4737</v>
      </c>
      <c r="H18" s="29">
        <v>33830</v>
      </c>
      <c r="I18" s="24">
        <v>988</v>
      </c>
      <c r="J18" s="22">
        <f t="shared" si="4"/>
        <v>1306</v>
      </c>
      <c r="K18" s="22">
        <f t="shared" si="5"/>
        <v>664</v>
      </c>
      <c r="L18" s="32" t="s">
        <v>73</v>
      </c>
      <c r="M18" s="30">
        <v>379</v>
      </c>
      <c r="N18" s="30">
        <v>285</v>
      </c>
      <c r="O18" s="22">
        <f t="shared" si="6"/>
        <v>452</v>
      </c>
      <c r="P18" s="30">
        <v>446</v>
      </c>
      <c r="Q18" s="30">
        <v>6</v>
      </c>
      <c r="R18" s="30">
        <v>190</v>
      </c>
      <c r="S18" s="22">
        <f t="shared" ref="S18:S23" si="10">+T18+U18+V18</f>
        <v>1536</v>
      </c>
      <c r="T18" s="22">
        <v>946</v>
      </c>
      <c r="U18" s="29">
        <v>216</v>
      </c>
      <c r="V18" s="22">
        <v>374</v>
      </c>
      <c r="W18" s="22">
        <f t="shared" si="8"/>
        <v>1678</v>
      </c>
      <c r="X18" s="22">
        <v>1006</v>
      </c>
      <c r="Y18" s="29">
        <v>167</v>
      </c>
      <c r="Z18" s="31">
        <v>505</v>
      </c>
      <c r="AA18" s="22">
        <v>3053</v>
      </c>
    </row>
    <row r="19" spans="1:27" s="23" customFormat="1" ht="12" x14ac:dyDescent="0.15">
      <c r="A19" s="21" t="s">
        <v>10</v>
      </c>
      <c r="B19" s="22">
        <f>C19+F19+J19+S19+W19+AA19</f>
        <v>7481</v>
      </c>
      <c r="C19" s="22">
        <f t="shared" si="2"/>
        <v>1186</v>
      </c>
      <c r="D19" s="40">
        <v>730</v>
      </c>
      <c r="E19" s="40">
        <v>456</v>
      </c>
      <c r="F19" s="22">
        <f t="shared" si="9"/>
        <v>2930</v>
      </c>
      <c r="G19" s="37">
        <v>0</v>
      </c>
      <c r="H19" s="29">
        <v>2930</v>
      </c>
      <c r="I19" s="25" t="s">
        <v>73</v>
      </c>
      <c r="J19" s="22">
        <f t="shared" si="4"/>
        <v>326</v>
      </c>
      <c r="K19" s="22">
        <f t="shared" si="5"/>
        <v>41</v>
      </c>
      <c r="L19" s="32" t="s">
        <v>73</v>
      </c>
      <c r="M19" s="30">
        <v>7</v>
      </c>
      <c r="N19" s="30">
        <v>34</v>
      </c>
      <c r="O19" s="22">
        <f t="shared" si="6"/>
        <v>231</v>
      </c>
      <c r="P19" s="30">
        <v>229</v>
      </c>
      <c r="Q19" s="30">
        <v>2</v>
      </c>
      <c r="R19" s="30">
        <v>54</v>
      </c>
      <c r="S19" s="22">
        <f t="shared" si="10"/>
        <v>719</v>
      </c>
      <c r="T19" s="22">
        <v>599</v>
      </c>
      <c r="U19" s="29">
        <v>105</v>
      </c>
      <c r="V19" s="22">
        <v>15</v>
      </c>
      <c r="W19" s="22">
        <f t="shared" si="8"/>
        <v>1195</v>
      </c>
      <c r="X19" s="22">
        <v>704</v>
      </c>
      <c r="Y19" s="29">
        <v>155</v>
      </c>
      <c r="Z19" s="31">
        <v>336</v>
      </c>
      <c r="AA19" s="22">
        <v>1125</v>
      </c>
    </row>
    <row r="20" spans="1:27" s="23" customFormat="1" ht="12" x14ac:dyDescent="0.15">
      <c r="A20" s="21" t="s">
        <v>11</v>
      </c>
      <c r="B20" s="22">
        <f t="shared" si="1"/>
        <v>11602</v>
      </c>
      <c r="C20" s="22">
        <f t="shared" si="2"/>
        <v>210</v>
      </c>
      <c r="D20" s="40">
        <v>190</v>
      </c>
      <c r="E20" s="40">
        <v>20</v>
      </c>
      <c r="F20" s="22">
        <f t="shared" si="9"/>
        <v>7513</v>
      </c>
      <c r="G20" s="38">
        <v>0</v>
      </c>
      <c r="H20" s="29">
        <v>7513</v>
      </c>
      <c r="I20" s="24">
        <v>11</v>
      </c>
      <c r="J20" s="22">
        <f t="shared" si="4"/>
        <v>223</v>
      </c>
      <c r="K20" s="22">
        <f t="shared" si="5"/>
        <v>40</v>
      </c>
      <c r="L20" s="32" t="s">
        <v>73</v>
      </c>
      <c r="M20" s="30">
        <v>7</v>
      </c>
      <c r="N20" s="30">
        <v>33</v>
      </c>
      <c r="O20" s="22">
        <f t="shared" si="6"/>
        <v>169</v>
      </c>
      <c r="P20" s="30">
        <v>169</v>
      </c>
      <c r="Q20" s="30">
        <v>0</v>
      </c>
      <c r="R20" s="30">
        <v>14</v>
      </c>
      <c r="S20" s="22">
        <f t="shared" si="10"/>
        <v>624</v>
      </c>
      <c r="T20" s="22">
        <v>586</v>
      </c>
      <c r="U20" s="29">
        <v>17</v>
      </c>
      <c r="V20" s="22">
        <v>21</v>
      </c>
      <c r="W20" s="22">
        <f t="shared" si="8"/>
        <v>1480</v>
      </c>
      <c r="X20" s="22">
        <v>707</v>
      </c>
      <c r="Y20" s="29">
        <v>190</v>
      </c>
      <c r="Z20" s="31">
        <v>583</v>
      </c>
      <c r="AA20" s="22">
        <v>1541</v>
      </c>
    </row>
    <row r="21" spans="1:27" s="23" customFormat="1" ht="12" x14ac:dyDescent="0.15">
      <c r="A21" s="21" t="s">
        <v>12</v>
      </c>
      <c r="B21" s="22">
        <f>C21+F21+J21+S21+W21+AA21</f>
        <v>8781</v>
      </c>
      <c r="C21" s="22">
        <f t="shared" si="2"/>
        <v>1488</v>
      </c>
      <c r="D21" s="40">
        <v>648</v>
      </c>
      <c r="E21" s="40">
        <v>840</v>
      </c>
      <c r="F21" s="22">
        <f t="shared" si="9"/>
        <v>1746</v>
      </c>
      <c r="G21" s="29">
        <v>43</v>
      </c>
      <c r="H21" s="29">
        <v>1703</v>
      </c>
      <c r="I21" s="25" t="s">
        <v>73</v>
      </c>
      <c r="J21" s="22">
        <f t="shared" si="4"/>
        <v>1399</v>
      </c>
      <c r="K21" s="22">
        <f t="shared" si="5"/>
        <v>25</v>
      </c>
      <c r="L21" s="32" t="s">
        <v>73</v>
      </c>
      <c r="M21" s="32" t="s">
        <v>73</v>
      </c>
      <c r="N21" s="30">
        <v>25</v>
      </c>
      <c r="O21" s="22">
        <f t="shared" si="6"/>
        <v>1326</v>
      </c>
      <c r="P21" s="30">
        <v>1326</v>
      </c>
      <c r="Q21" s="30">
        <v>0</v>
      </c>
      <c r="R21" s="30">
        <v>48</v>
      </c>
      <c r="S21" s="22">
        <f t="shared" si="10"/>
        <v>921</v>
      </c>
      <c r="T21" s="22">
        <v>861</v>
      </c>
      <c r="U21" s="29">
        <v>49</v>
      </c>
      <c r="V21" s="22">
        <v>11</v>
      </c>
      <c r="W21" s="22">
        <f t="shared" si="8"/>
        <v>2446</v>
      </c>
      <c r="X21" s="22">
        <v>1516</v>
      </c>
      <c r="Y21" s="29">
        <v>290</v>
      </c>
      <c r="Z21" s="31">
        <v>640</v>
      </c>
      <c r="AA21" s="22">
        <v>781</v>
      </c>
    </row>
    <row r="22" spans="1:27" s="23" customFormat="1" ht="12" x14ac:dyDescent="0.15">
      <c r="A22" s="21" t="s">
        <v>13</v>
      </c>
      <c r="B22" s="22">
        <f>C22+F22+J22+S22+W22+AA22</f>
        <v>8757</v>
      </c>
      <c r="C22" s="22">
        <f t="shared" si="2"/>
        <v>838</v>
      </c>
      <c r="D22" s="40">
        <v>694</v>
      </c>
      <c r="E22" s="40">
        <v>144</v>
      </c>
      <c r="F22" s="22">
        <f t="shared" si="9"/>
        <v>3316</v>
      </c>
      <c r="G22" s="37">
        <v>0</v>
      </c>
      <c r="H22" s="29">
        <v>3316</v>
      </c>
      <c r="I22" s="25" t="s">
        <v>73</v>
      </c>
      <c r="J22" s="22">
        <f t="shared" si="4"/>
        <v>389</v>
      </c>
      <c r="K22" s="22">
        <f t="shared" si="5"/>
        <v>80</v>
      </c>
      <c r="L22" s="32" t="s">
        <v>73</v>
      </c>
      <c r="M22" s="30">
        <v>9</v>
      </c>
      <c r="N22" s="30">
        <v>71</v>
      </c>
      <c r="O22" s="22">
        <f t="shared" si="6"/>
        <v>258</v>
      </c>
      <c r="P22" s="30">
        <v>254</v>
      </c>
      <c r="Q22" s="30">
        <v>4</v>
      </c>
      <c r="R22" s="30">
        <v>51</v>
      </c>
      <c r="S22" s="22">
        <f t="shared" si="10"/>
        <v>759</v>
      </c>
      <c r="T22" s="22">
        <v>676</v>
      </c>
      <c r="U22" s="29">
        <v>69</v>
      </c>
      <c r="V22" s="22">
        <v>14</v>
      </c>
      <c r="W22" s="22">
        <f t="shared" si="8"/>
        <v>1741</v>
      </c>
      <c r="X22" s="22">
        <v>1109</v>
      </c>
      <c r="Y22" s="29">
        <v>257</v>
      </c>
      <c r="Z22" s="31">
        <v>375</v>
      </c>
      <c r="AA22" s="22">
        <v>1714</v>
      </c>
    </row>
    <row r="23" spans="1:27" s="23" customFormat="1" ht="12" x14ac:dyDescent="0.15">
      <c r="A23" s="21" t="s">
        <v>14</v>
      </c>
      <c r="B23" s="22">
        <f>C23+F23+J23+S23+W23+AA23</f>
        <v>22198</v>
      </c>
      <c r="C23" s="22">
        <f t="shared" si="2"/>
        <v>1066</v>
      </c>
      <c r="D23" s="40">
        <v>811</v>
      </c>
      <c r="E23" s="40">
        <v>255</v>
      </c>
      <c r="F23" s="22">
        <f t="shared" si="9"/>
        <v>18555</v>
      </c>
      <c r="G23" s="29">
        <v>650</v>
      </c>
      <c r="H23" s="29">
        <v>17905</v>
      </c>
      <c r="I23" s="25" t="s">
        <v>73</v>
      </c>
      <c r="J23" s="22">
        <f t="shared" si="4"/>
        <v>208</v>
      </c>
      <c r="K23" s="22">
        <f t="shared" si="5"/>
        <v>8</v>
      </c>
      <c r="L23" s="32" t="s">
        <v>73</v>
      </c>
      <c r="M23" s="32" t="s">
        <v>73</v>
      </c>
      <c r="N23" s="30">
        <v>8</v>
      </c>
      <c r="O23" s="22">
        <f t="shared" si="6"/>
        <v>140</v>
      </c>
      <c r="P23" s="30">
        <v>134</v>
      </c>
      <c r="Q23" s="30">
        <v>6</v>
      </c>
      <c r="R23" s="30">
        <v>60</v>
      </c>
      <c r="S23" s="22">
        <f t="shared" si="10"/>
        <v>537</v>
      </c>
      <c r="T23" s="22">
        <v>407</v>
      </c>
      <c r="U23" s="29">
        <v>60</v>
      </c>
      <c r="V23" s="22">
        <v>70</v>
      </c>
      <c r="W23" s="22">
        <f t="shared" si="8"/>
        <v>692</v>
      </c>
      <c r="X23" s="22">
        <v>464</v>
      </c>
      <c r="Y23" s="29">
        <v>46</v>
      </c>
      <c r="Z23" s="31">
        <v>182</v>
      </c>
      <c r="AA23" s="22">
        <v>1140</v>
      </c>
    </row>
    <row r="24" spans="1:27" s="23" customFormat="1" ht="12" x14ac:dyDescent="0.15">
      <c r="A24" s="21" t="s">
        <v>15</v>
      </c>
      <c r="B24" s="22">
        <f>C24+J24+S24+W24+AA24</f>
        <v>2819</v>
      </c>
      <c r="C24" s="22">
        <f t="shared" si="2"/>
        <v>950</v>
      </c>
      <c r="D24" s="40">
        <v>673</v>
      </c>
      <c r="E24" s="40">
        <v>277</v>
      </c>
      <c r="F24" s="26" t="s">
        <v>74</v>
      </c>
      <c r="G24" s="33" t="s">
        <v>73</v>
      </c>
      <c r="H24" s="33" t="s">
        <v>73</v>
      </c>
      <c r="I24" s="25" t="s">
        <v>73</v>
      </c>
      <c r="J24" s="22">
        <f t="shared" si="4"/>
        <v>557</v>
      </c>
      <c r="K24" s="22">
        <f t="shared" si="5"/>
        <v>0</v>
      </c>
      <c r="L24" s="32" t="s">
        <v>73</v>
      </c>
      <c r="M24" s="32" t="s">
        <v>73</v>
      </c>
      <c r="N24" s="35" t="s">
        <v>73</v>
      </c>
      <c r="O24" s="22">
        <f t="shared" si="6"/>
        <v>507</v>
      </c>
      <c r="P24" s="30">
        <v>507</v>
      </c>
      <c r="Q24" s="32" t="s">
        <v>73</v>
      </c>
      <c r="R24" s="30">
        <v>50</v>
      </c>
      <c r="S24" s="22">
        <f>+T24+U24</f>
        <v>409</v>
      </c>
      <c r="T24" s="22">
        <v>360</v>
      </c>
      <c r="U24" s="29">
        <v>49</v>
      </c>
      <c r="V24" s="26" t="s">
        <v>73</v>
      </c>
      <c r="W24" s="22">
        <f t="shared" si="8"/>
        <v>867</v>
      </c>
      <c r="X24" s="28">
        <v>564</v>
      </c>
      <c r="Y24" s="29">
        <v>85</v>
      </c>
      <c r="Z24" s="31">
        <v>218</v>
      </c>
      <c r="AA24" s="28">
        <v>36</v>
      </c>
    </row>
    <row r="25" spans="1:27" s="23" customFormat="1" ht="12" x14ac:dyDescent="0.15">
      <c r="A25" s="21" t="s">
        <v>16</v>
      </c>
      <c r="B25" s="22">
        <f t="shared" si="1"/>
        <v>79253</v>
      </c>
      <c r="C25" s="22">
        <f t="shared" si="2"/>
        <v>1374</v>
      </c>
      <c r="D25" s="40">
        <v>1100</v>
      </c>
      <c r="E25" s="40">
        <v>274</v>
      </c>
      <c r="F25" s="22">
        <f>SUM(G25:H25)</f>
        <v>73918</v>
      </c>
      <c r="G25" s="29">
        <v>17415</v>
      </c>
      <c r="H25" s="29">
        <v>56503</v>
      </c>
      <c r="I25" s="24">
        <v>87</v>
      </c>
      <c r="J25" s="22">
        <f t="shared" si="4"/>
        <v>1077</v>
      </c>
      <c r="K25" s="22">
        <f t="shared" si="5"/>
        <v>394</v>
      </c>
      <c r="L25" s="30">
        <v>0</v>
      </c>
      <c r="M25" s="30">
        <v>393</v>
      </c>
      <c r="N25" s="30">
        <v>1</v>
      </c>
      <c r="O25" s="22">
        <f t="shared" si="6"/>
        <v>602</v>
      </c>
      <c r="P25" s="30">
        <v>600</v>
      </c>
      <c r="Q25" s="30">
        <v>2</v>
      </c>
      <c r="R25" s="30">
        <v>81</v>
      </c>
      <c r="S25" s="22">
        <f>+T25+U25+V25</f>
        <v>1046</v>
      </c>
      <c r="T25" s="22">
        <v>594</v>
      </c>
      <c r="U25" s="29">
        <v>91</v>
      </c>
      <c r="V25" s="22">
        <v>361</v>
      </c>
      <c r="W25" s="22">
        <f t="shared" si="8"/>
        <v>711</v>
      </c>
      <c r="X25" s="22">
        <v>371</v>
      </c>
      <c r="Y25" s="29">
        <v>100</v>
      </c>
      <c r="Z25" s="31">
        <v>240</v>
      </c>
      <c r="AA25" s="22">
        <v>1040</v>
      </c>
    </row>
    <row r="26" spans="1:27" s="23" customFormat="1" ht="12" x14ac:dyDescent="0.15">
      <c r="A26" s="21" t="s">
        <v>17</v>
      </c>
      <c r="B26" s="22">
        <f t="shared" si="1"/>
        <v>37465</v>
      </c>
      <c r="C26" s="22">
        <f t="shared" si="2"/>
        <v>1819</v>
      </c>
      <c r="D26" s="40">
        <v>1230</v>
      </c>
      <c r="E26" s="40">
        <v>589</v>
      </c>
      <c r="F26" s="22">
        <f>SUM(G26:H26)</f>
        <v>32257</v>
      </c>
      <c r="G26" s="29">
        <v>4808</v>
      </c>
      <c r="H26" s="29">
        <v>27449</v>
      </c>
      <c r="I26" s="24">
        <v>142</v>
      </c>
      <c r="J26" s="22">
        <f t="shared" si="4"/>
        <v>791</v>
      </c>
      <c r="K26" s="22">
        <f t="shared" si="5"/>
        <v>55</v>
      </c>
      <c r="L26" s="30">
        <v>0</v>
      </c>
      <c r="M26" s="30">
        <v>55</v>
      </c>
      <c r="N26" s="35" t="s">
        <v>73</v>
      </c>
      <c r="O26" s="22">
        <f t="shared" si="6"/>
        <v>645</v>
      </c>
      <c r="P26" s="30">
        <v>645</v>
      </c>
      <c r="Q26" s="30">
        <v>0</v>
      </c>
      <c r="R26" s="30">
        <v>91</v>
      </c>
      <c r="S26" s="22">
        <f>+T26+U26+V26</f>
        <v>778</v>
      </c>
      <c r="T26" s="22">
        <v>511</v>
      </c>
      <c r="U26" s="29">
        <v>156</v>
      </c>
      <c r="V26" s="22">
        <v>111</v>
      </c>
      <c r="W26" s="22">
        <f t="shared" si="8"/>
        <v>866</v>
      </c>
      <c r="X26" s="22">
        <v>504</v>
      </c>
      <c r="Y26" s="29">
        <v>80</v>
      </c>
      <c r="Z26" s="31">
        <v>282</v>
      </c>
      <c r="AA26" s="22">
        <v>812</v>
      </c>
    </row>
    <row r="27" spans="1:27" s="23" customFormat="1" ht="12" x14ac:dyDescent="0.15">
      <c r="A27" s="21" t="s">
        <v>18</v>
      </c>
      <c r="B27" s="22">
        <f t="shared" si="1"/>
        <v>103075</v>
      </c>
      <c r="C27" s="22">
        <f t="shared" si="2"/>
        <v>2822</v>
      </c>
      <c r="D27" s="40">
        <v>2070</v>
      </c>
      <c r="E27" s="40">
        <v>752</v>
      </c>
      <c r="F27" s="22">
        <f>SUM(G27:H27)</f>
        <v>92253</v>
      </c>
      <c r="G27" s="29">
        <v>2259</v>
      </c>
      <c r="H27" s="29">
        <v>89994</v>
      </c>
      <c r="I27" s="24">
        <v>13</v>
      </c>
      <c r="J27" s="22">
        <f t="shared" si="4"/>
        <v>1166</v>
      </c>
      <c r="K27" s="22">
        <f t="shared" si="5"/>
        <v>37</v>
      </c>
      <c r="L27" s="32" t="s">
        <v>73</v>
      </c>
      <c r="M27" s="30">
        <v>14</v>
      </c>
      <c r="N27" s="30">
        <v>23</v>
      </c>
      <c r="O27" s="22">
        <f t="shared" si="6"/>
        <v>976</v>
      </c>
      <c r="P27" s="30">
        <v>976</v>
      </c>
      <c r="Q27" s="32" t="s">
        <v>73</v>
      </c>
      <c r="R27" s="30">
        <v>153</v>
      </c>
      <c r="S27" s="22">
        <f>+T27+U27+V27</f>
        <v>2134</v>
      </c>
      <c r="T27" s="22">
        <v>1269</v>
      </c>
      <c r="U27" s="29">
        <v>276</v>
      </c>
      <c r="V27" s="22">
        <v>589</v>
      </c>
      <c r="W27" s="22">
        <f t="shared" si="8"/>
        <v>1363</v>
      </c>
      <c r="X27" s="22">
        <v>869</v>
      </c>
      <c r="Y27" s="29">
        <v>59</v>
      </c>
      <c r="Z27" s="31">
        <v>435</v>
      </c>
      <c r="AA27" s="22">
        <v>3324</v>
      </c>
    </row>
    <row r="28" spans="1:27" s="23" customFormat="1" ht="12" x14ac:dyDescent="0.15">
      <c r="A28" s="21" t="s">
        <v>19</v>
      </c>
      <c r="B28" s="22">
        <f t="shared" si="1"/>
        <v>85121</v>
      </c>
      <c r="C28" s="22">
        <f t="shared" si="2"/>
        <v>1121</v>
      </c>
      <c r="D28" s="40">
        <v>791</v>
      </c>
      <c r="E28" s="40">
        <v>330</v>
      </c>
      <c r="F28" s="22">
        <f>SUM(G28:H28)</f>
        <v>77667</v>
      </c>
      <c r="G28" s="29">
        <v>22653</v>
      </c>
      <c r="H28" s="29">
        <v>55014</v>
      </c>
      <c r="I28" s="24">
        <v>825</v>
      </c>
      <c r="J28" s="22">
        <f t="shared" si="4"/>
        <v>1500</v>
      </c>
      <c r="K28" s="22">
        <f t="shared" si="5"/>
        <v>605</v>
      </c>
      <c r="L28" s="30">
        <v>0</v>
      </c>
      <c r="M28" s="30">
        <v>605</v>
      </c>
      <c r="N28" s="30">
        <v>0</v>
      </c>
      <c r="O28" s="22">
        <f t="shared" si="6"/>
        <v>836</v>
      </c>
      <c r="P28" s="30">
        <v>836</v>
      </c>
      <c r="Q28" s="32" t="s">
        <v>73</v>
      </c>
      <c r="R28" s="30">
        <v>59</v>
      </c>
      <c r="S28" s="22">
        <f>+T28+U28+V28</f>
        <v>1517</v>
      </c>
      <c r="T28" s="22">
        <v>708</v>
      </c>
      <c r="U28" s="29">
        <v>107</v>
      </c>
      <c r="V28" s="22">
        <v>702</v>
      </c>
      <c r="W28" s="22">
        <f t="shared" si="8"/>
        <v>968</v>
      </c>
      <c r="X28" s="22">
        <v>648</v>
      </c>
      <c r="Y28" s="29">
        <v>31</v>
      </c>
      <c r="Z28" s="31">
        <v>289</v>
      </c>
      <c r="AA28" s="22">
        <v>1523</v>
      </c>
    </row>
    <row r="29" spans="1:27" s="23" customFormat="1" ht="12" x14ac:dyDescent="0.15">
      <c r="A29" s="21" t="s">
        <v>20</v>
      </c>
      <c r="B29" s="22">
        <f t="shared" si="1"/>
        <v>11203</v>
      </c>
      <c r="C29" s="22">
        <f t="shared" si="2"/>
        <v>3647</v>
      </c>
      <c r="D29" s="40">
        <v>3050</v>
      </c>
      <c r="E29" s="40">
        <v>597</v>
      </c>
      <c r="F29" s="22">
        <f>SUM(G29:H29)</f>
        <v>3023</v>
      </c>
      <c r="G29" s="38">
        <v>0</v>
      </c>
      <c r="H29" s="29">
        <v>3023</v>
      </c>
      <c r="I29" s="24">
        <v>0</v>
      </c>
      <c r="J29" s="22">
        <f t="shared" si="4"/>
        <v>1680</v>
      </c>
      <c r="K29" s="22">
        <f t="shared" si="5"/>
        <v>2</v>
      </c>
      <c r="L29" s="30">
        <v>0</v>
      </c>
      <c r="M29" s="32" t="s">
        <v>73</v>
      </c>
      <c r="N29" s="30">
        <v>2</v>
      </c>
      <c r="O29" s="22">
        <f t="shared" si="6"/>
        <v>1452</v>
      </c>
      <c r="P29" s="30">
        <v>1452</v>
      </c>
      <c r="Q29" s="34">
        <v>0</v>
      </c>
      <c r="R29" s="30">
        <v>226</v>
      </c>
      <c r="S29" s="22">
        <f>+T29+U29+V29</f>
        <v>956</v>
      </c>
      <c r="T29" s="22">
        <v>652</v>
      </c>
      <c r="U29" s="29">
        <v>296</v>
      </c>
      <c r="V29" s="22">
        <v>8</v>
      </c>
      <c r="W29" s="22">
        <f t="shared" si="8"/>
        <v>1090</v>
      </c>
      <c r="X29" s="22">
        <v>650</v>
      </c>
      <c r="Y29" s="29">
        <v>108</v>
      </c>
      <c r="Z29" s="31">
        <v>332</v>
      </c>
      <c r="AA29" s="28">
        <v>807</v>
      </c>
    </row>
    <row r="30" spans="1:27" s="23" customFormat="1" ht="12" x14ac:dyDescent="0.15">
      <c r="A30" s="21" t="s">
        <v>21</v>
      </c>
      <c r="B30" s="22">
        <f>C30+J30+S30+W30+AA30</f>
        <v>791</v>
      </c>
      <c r="C30" s="22">
        <f t="shared" si="2"/>
        <v>193</v>
      </c>
      <c r="D30" s="40">
        <v>104</v>
      </c>
      <c r="E30" s="40">
        <v>89</v>
      </c>
      <c r="F30" s="26" t="s">
        <v>74</v>
      </c>
      <c r="G30" s="33" t="s">
        <v>73</v>
      </c>
      <c r="H30" s="33" t="s">
        <v>73</v>
      </c>
      <c r="I30" s="25" t="s">
        <v>73</v>
      </c>
      <c r="J30" s="22">
        <f t="shared" si="4"/>
        <v>23</v>
      </c>
      <c r="K30" s="22">
        <f t="shared" si="5"/>
        <v>0</v>
      </c>
      <c r="L30" s="32" t="s">
        <v>73</v>
      </c>
      <c r="M30" s="32" t="s">
        <v>73</v>
      </c>
      <c r="N30" s="35" t="s">
        <v>73</v>
      </c>
      <c r="O30" s="22">
        <f t="shared" si="6"/>
        <v>15</v>
      </c>
      <c r="P30" s="30">
        <v>15</v>
      </c>
      <c r="Q30" s="32" t="s">
        <v>73</v>
      </c>
      <c r="R30" s="30">
        <v>8</v>
      </c>
      <c r="S30" s="22">
        <f>+T30+U30</f>
        <v>147</v>
      </c>
      <c r="T30" s="22">
        <v>143</v>
      </c>
      <c r="U30" s="29">
        <v>4</v>
      </c>
      <c r="V30" s="26" t="s">
        <v>73</v>
      </c>
      <c r="W30" s="22">
        <f t="shared" si="8"/>
        <v>399</v>
      </c>
      <c r="X30" s="28">
        <v>227</v>
      </c>
      <c r="Y30" s="29">
        <v>15</v>
      </c>
      <c r="Z30" s="31">
        <v>157</v>
      </c>
      <c r="AA30" s="28">
        <v>29</v>
      </c>
    </row>
    <row r="31" spans="1:27" s="23" customFormat="1" ht="12" x14ac:dyDescent="0.15">
      <c r="A31" s="21" t="s">
        <v>22</v>
      </c>
      <c r="B31" s="22">
        <f>C31+J31+S31+W31+AA31</f>
        <v>1030</v>
      </c>
      <c r="C31" s="22">
        <f t="shared" si="2"/>
        <v>206</v>
      </c>
      <c r="D31" s="40">
        <v>143</v>
      </c>
      <c r="E31" s="40">
        <v>63</v>
      </c>
      <c r="F31" s="26" t="s">
        <v>74</v>
      </c>
      <c r="G31" s="33" t="s">
        <v>73</v>
      </c>
      <c r="H31" s="33" t="s">
        <v>73</v>
      </c>
      <c r="I31" s="25" t="s">
        <v>73</v>
      </c>
      <c r="J31" s="22">
        <f t="shared" si="4"/>
        <v>293</v>
      </c>
      <c r="K31" s="22">
        <f t="shared" si="5"/>
        <v>0</v>
      </c>
      <c r="L31" s="32" t="s">
        <v>73</v>
      </c>
      <c r="M31" s="32" t="s">
        <v>73</v>
      </c>
      <c r="N31" s="35" t="s">
        <v>73</v>
      </c>
      <c r="O31" s="22">
        <f t="shared" si="6"/>
        <v>282</v>
      </c>
      <c r="P31" s="30">
        <v>282</v>
      </c>
      <c r="Q31" s="32" t="s">
        <v>73</v>
      </c>
      <c r="R31" s="30">
        <v>11</v>
      </c>
      <c r="S31" s="22">
        <f>+T31+U31</f>
        <v>122</v>
      </c>
      <c r="T31" s="22">
        <v>117</v>
      </c>
      <c r="U31" s="29">
        <v>5</v>
      </c>
      <c r="V31" s="26" t="s">
        <v>73</v>
      </c>
      <c r="W31" s="22">
        <f t="shared" si="8"/>
        <v>325</v>
      </c>
      <c r="X31" s="28">
        <v>207</v>
      </c>
      <c r="Y31" s="29">
        <v>13</v>
      </c>
      <c r="Z31" s="31">
        <v>105</v>
      </c>
      <c r="AA31" s="28">
        <v>84</v>
      </c>
    </row>
    <row r="32" spans="1:27" s="23" customFormat="1" ht="12" x14ac:dyDescent="0.15">
      <c r="A32" s="21" t="s">
        <v>23</v>
      </c>
      <c r="B32" s="22">
        <f t="shared" si="1"/>
        <v>7229</v>
      </c>
      <c r="C32" s="22">
        <f t="shared" si="2"/>
        <v>2562</v>
      </c>
      <c r="D32" s="40">
        <v>2370</v>
      </c>
      <c r="E32" s="40">
        <v>192</v>
      </c>
      <c r="F32" s="22">
        <f>SUM(G32:H32)</f>
        <v>1824</v>
      </c>
      <c r="G32" s="29">
        <v>15</v>
      </c>
      <c r="H32" s="29">
        <v>1809</v>
      </c>
      <c r="I32" s="24">
        <v>61</v>
      </c>
      <c r="J32" s="22">
        <f t="shared" si="4"/>
        <v>806</v>
      </c>
      <c r="K32" s="22">
        <f t="shared" si="5"/>
        <v>102</v>
      </c>
      <c r="L32" s="30">
        <v>102</v>
      </c>
      <c r="M32" s="32" t="s">
        <v>73</v>
      </c>
      <c r="N32" s="35" t="s">
        <v>73</v>
      </c>
      <c r="O32" s="22">
        <f t="shared" si="6"/>
        <v>529</v>
      </c>
      <c r="P32" s="30">
        <v>517</v>
      </c>
      <c r="Q32" s="30">
        <v>12</v>
      </c>
      <c r="R32" s="30">
        <v>175</v>
      </c>
      <c r="S32" s="22">
        <f>+T32+U32+V32</f>
        <v>705</v>
      </c>
      <c r="T32" s="22">
        <v>548</v>
      </c>
      <c r="U32" s="29">
        <v>150</v>
      </c>
      <c r="V32" s="22">
        <v>7</v>
      </c>
      <c r="W32" s="22">
        <f t="shared" si="8"/>
        <v>889</v>
      </c>
      <c r="X32" s="22">
        <v>558</v>
      </c>
      <c r="Y32" s="29">
        <v>82</v>
      </c>
      <c r="Z32" s="31">
        <v>249</v>
      </c>
      <c r="AA32" s="28">
        <v>382</v>
      </c>
    </row>
    <row r="33" spans="1:27" s="23" customFormat="1" ht="12" x14ac:dyDescent="0.15">
      <c r="A33" s="21" t="s">
        <v>24</v>
      </c>
      <c r="B33" s="22">
        <f t="shared" si="1"/>
        <v>5709</v>
      </c>
      <c r="C33" s="22">
        <f t="shared" si="2"/>
        <v>1016</v>
      </c>
      <c r="D33" s="40">
        <v>895</v>
      </c>
      <c r="E33" s="40">
        <v>121</v>
      </c>
      <c r="F33" s="22">
        <f>SUM(G33:H33)</f>
        <v>3251</v>
      </c>
      <c r="G33" s="38">
        <v>0</v>
      </c>
      <c r="H33" s="29">
        <v>3251</v>
      </c>
      <c r="I33" s="24">
        <v>9</v>
      </c>
      <c r="J33" s="22">
        <f t="shared" si="4"/>
        <v>196</v>
      </c>
      <c r="K33" s="22">
        <f t="shared" si="5"/>
        <v>18</v>
      </c>
      <c r="L33" s="32" t="s">
        <v>73</v>
      </c>
      <c r="M33" s="30">
        <v>9</v>
      </c>
      <c r="N33" s="30">
        <v>9</v>
      </c>
      <c r="O33" s="22">
        <f t="shared" si="6"/>
        <v>112</v>
      </c>
      <c r="P33" s="30">
        <v>112</v>
      </c>
      <c r="Q33" s="32" t="s">
        <v>73</v>
      </c>
      <c r="R33" s="30">
        <v>66</v>
      </c>
      <c r="S33" s="22">
        <f>+T33+U33+V33</f>
        <v>301</v>
      </c>
      <c r="T33" s="22">
        <v>185</v>
      </c>
      <c r="U33" s="29">
        <v>85</v>
      </c>
      <c r="V33" s="22">
        <v>31</v>
      </c>
      <c r="W33" s="22">
        <f t="shared" si="8"/>
        <v>752</v>
      </c>
      <c r="X33" s="22">
        <v>390</v>
      </c>
      <c r="Y33" s="29">
        <v>104</v>
      </c>
      <c r="Z33" s="31">
        <v>258</v>
      </c>
      <c r="AA33" s="28">
        <v>184</v>
      </c>
    </row>
    <row r="34" spans="1:27" s="23" customFormat="1" ht="12" x14ac:dyDescent="0.15">
      <c r="A34" s="21" t="s">
        <v>25</v>
      </c>
      <c r="B34" s="22">
        <f t="shared" si="1"/>
        <v>4928</v>
      </c>
      <c r="C34" s="22">
        <f t="shared" si="2"/>
        <v>279</v>
      </c>
      <c r="D34" s="40">
        <v>239</v>
      </c>
      <c r="E34" s="40">
        <v>40</v>
      </c>
      <c r="F34" s="22">
        <f>SUM(G34:H34)</f>
        <v>3779</v>
      </c>
      <c r="G34" s="33" t="s">
        <v>73</v>
      </c>
      <c r="H34" s="29">
        <v>3779</v>
      </c>
      <c r="I34" s="24">
        <v>55</v>
      </c>
      <c r="J34" s="22">
        <f t="shared" si="4"/>
        <v>86</v>
      </c>
      <c r="K34" s="22">
        <f t="shared" si="5"/>
        <v>12</v>
      </c>
      <c r="L34" s="32" t="s">
        <v>73</v>
      </c>
      <c r="M34" s="32" t="s">
        <v>73</v>
      </c>
      <c r="N34" s="30">
        <v>12</v>
      </c>
      <c r="O34" s="22">
        <f t="shared" si="6"/>
        <v>56</v>
      </c>
      <c r="P34" s="30">
        <v>51</v>
      </c>
      <c r="Q34" s="30">
        <v>5</v>
      </c>
      <c r="R34" s="30">
        <v>18</v>
      </c>
      <c r="S34" s="22">
        <f>+T34+U34+V34</f>
        <v>212</v>
      </c>
      <c r="T34" s="22">
        <v>160</v>
      </c>
      <c r="U34" s="29">
        <v>29</v>
      </c>
      <c r="V34" s="22">
        <v>23</v>
      </c>
      <c r="W34" s="22">
        <f t="shared" si="8"/>
        <v>239</v>
      </c>
      <c r="X34" s="22">
        <v>118</v>
      </c>
      <c r="Y34" s="29">
        <v>47</v>
      </c>
      <c r="Z34" s="31">
        <v>74</v>
      </c>
      <c r="AA34" s="28">
        <v>278</v>
      </c>
    </row>
    <row r="35" spans="1:27" s="23" customFormat="1" ht="12" x14ac:dyDescent="0.15">
      <c r="A35" s="21" t="s">
        <v>26</v>
      </c>
      <c r="B35" s="22">
        <f>C35+J35+S35+W35+AA35</f>
        <v>1877</v>
      </c>
      <c r="C35" s="22">
        <f t="shared" si="2"/>
        <v>828</v>
      </c>
      <c r="D35" s="40">
        <v>699</v>
      </c>
      <c r="E35" s="40">
        <v>129</v>
      </c>
      <c r="F35" s="26" t="s">
        <v>74</v>
      </c>
      <c r="G35" s="33" t="s">
        <v>73</v>
      </c>
      <c r="H35" s="33" t="s">
        <v>73</v>
      </c>
      <c r="I35" s="43">
        <v>0</v>
      </c>
      <c r="J35" s="22">
        <f t="shared" si="4"/>
        <v>267</v>
      </c>
      <c r="K35" s="22">
        <f t="shared" si="5"/>
        <v>0</v>
      </c>
      <c r="L35" s="34">
        <v>0</v>
      </c>
      <c r="M35" s="32" t="s">
        <v>73</v>
      </c>
      <c r="N35" s="35" t="s">
        <v>73</v>
      </c>
      <c r="O35" s="22">
        <f t="shared" si="6"/>
        <v>215</v>
      </c>
      <c r="P35" s="30">
        <v>215</v>
      </c>
      <c r="Q35" s="32" t="s">
        <v>73</v>
      </c>
      <c r="R35" s="30">
        <v>52</v>
      </c>
      <c r="S35" s="22">
        <f>+T35+U35</f>
        <v>271</v>
      </c>
      <c r="T35" s="22">
        <v>208</v>
      </c>
      <c r="U35" s="29">
        <v>63</v>
      </c>
      <c r="V35" s="26" t="s">
        <v>73</v>
      </c>
      <c r="W35" s="22">
        <f t="shared" si="8"/>
        <v>481</v>
      </c>
      <c r="X35" s="28">
        <v>282</v>
      </c>
      <c r="Y35" s="29">
        <v>98</v>
      </c>
      <c r="Z35" s="31">
        <v>101</v>
      </c>
      <c r="AA35" s="28">
        <v>30</v>
      </c>
    </row>
    <row r="36" spans="1:27" s="23" customFormat="1" ht="12" x14ac:dyDescent="0.15">
      <c r="A36" s="21" t="s">
        <v>27</v>
      </c>
      <c r="B36" s="22">
        <f>C36+J36+S36+W36+AA36</f>
        <v>2233</v>
      </c>
      <c r="C36" s="22">
        <f t="shared" si="2"/>
        <v>1090</v>
      </c>
      <c r="D36" s="40">
        <v>970</v>
      </c>
      <c r="E36" s="40">
        <v>120</v>
      </c>
      <c r="F36" s="26" t="s">
        <v>74</v>
      </c>
      <c r="G36" s="33" t="s">
        <v>73</v>
      </c>
      <c r="H36" s="33" t="s">
        <v>73</v>
      </c>
      <c r="I36" s="25" t="s">
        <v>73</v>
      </c>
      <c r="J36" s="22">
        <f t="shared" si="4"/>
        <v>393</v>
      </c>
      <c r="K36" s="22">
        <f t="shared" si="5"/>
        <v>0</v>
      </c>
      <c r="L36" s="32" t="s">
        <v>73</v>
      </c>
      <c r="M36" s="32" t="s">
        <v>73</v>
      </c>
      <c r="N36" s="35" t="s">
        <v>73</v>
      </c>
      <c r="O36" s="22">
        <f t="shared" si="6"/>
        <v>321</v>
      </c>
      <c r="P36" s="30">
        <v>302</v>
      </c>
      <c r="Q36" s="30">
        <v>19</v>
      </c>
      <c r="R36" s="30">
        <v>72</v>
      </c>
      <c r="S36" s="22">
        <f>+T36+U36</f>
        <v>243</v>
      </c>
      <c r="T36" s="22">
        <v>184</v>
      </c>
      <c r="U36" s="29">
        <v>59</v>
      </c>
      <c r="V36" s="26" t="s">
        <v>73</v>
      </c>
      <c r="W36" s="22">
        <f t="shared" si="8"/>
        <v>292</v>
      </c>
      <c r="X36" s="28">
        <v>158</v>
      </c>
      <c r="Y36" s="29">
        <v>38</v>
      </c>
      <c r="Z36" s="31">
        <v>96</v>
      </c>
      <c r="AA36" s="28">
        <v>215</v>
      </c>
    </row>
    <row r="37" spans="1:27" s="23" customFormat="1" ht="12" x14ac:dyDescent="0.15">
      <c r="A37" s="21" t="s">
        <v>28</v>
      </c>
      <c r="B37" s="22">
        <f>C37+J37+S37+W37+AA37</f>
        <v>1816</v>
      </c>
      <c r="C37" s="22">
        <f t="shared" si="2"/>
        <v>763</v>
      </c>
      <c r="D37" s="40">
        <v>612</v>
      </c>
      <c r="E37" s="40">
        <v>151</v>
      </c>
      <c r="F37" s="26" t="s">
        <v>74</v>
      </c>
      <c r="G37" s="33" t="s">
        <v>73</v>
      </c>
      <c r="H37" s="33" t="s">
        <v>73</v>
      </c>
      <c r="I37" s="25" t="s">
        <v>73</v>
      </c>
      <c r="J37" s="22">
        <f t="shared" si="4"/>
        <v>377</v>
      </c>
      <c r="K37" s="22">
        <f t="shared" si="5"/>
        <v>0</v>
      </c>
      <c r="L37" s="32" t="s">
        <v>73</v>
      </c>
      <c r="M37" s="32" t="s">
        <v>73</v>
      </c>
      <c r="N37" s="35" t="s">
        <v>73</v>
      </c>
      <c r="O37" s="22">
        <f t="shared" si="6"/>
        <v>332</v>
      </c>
      <c r="P37" s="30">
        <v>323</v>
      </c>
      <c r="Q37" s="30">
        <v>9</v>
      </c>
      <c r="R37" s="30">
        <v>45</v>
      </c>
      <c r="S37" s="22">
        <f>+T37+U37</f>
        <v>227</v>
      </c>
      <c r="T37" s="22">
        <v>206</v>
      </c>
      <c r="U37" s="29">
        <v>21</v>
      </c>
      <c r="V37" s="26" t="s">
        <v>73</v>
      </c>
      <c r="W37" s="22">
        <f t="shared" si="8"/>
        <v>392</v>
      </c>
      <c r="X37" s="28">
        <v>235</v>
      </c>
      <c r="Y37" s="29">
        <v>36</v>
      </c>
      <c r="Z37" s="31">
        <v>121</v>
      </c>
      <c r="AA37" s="28">
        <v>57</v>
      </c>
    </row>
    <row r="38" spans="1:27" s="23" customFormat="1" ht="12" x14ac:dyDescent="0.15">
      <c r="A38" s="21" t="s">
        <v>29</v>
      </c>
      <c r="B38" s="22">
        <f t="shared" si="1"/>
        <v>80343</v>
      </c>
      <c r="C38" s="22">
        <f t="shared" si="2"/>
        <v>1692</v>
      </c>
      <c r="D38" s="40">
        <v>1340</v>
      </c>
      <c r="E38" s="40">
        <v>352</v>
      </c>
      <c r="F38" s="22">
        <f>SUM(G38:H38)</f>
        <v>73174</v>
      </c>
      <c r="G38" s="29">
        <v>5557</v>
      </c>
      <c r="H38" s="29">
        <v>67617</v>
      </c>
      <c r="I38" s="24">
        <v>623</v>
      </c>
      <c r="J38" s="22">
        <f t="shared" si="4"/>
        <v>2274</v>
      </c>
      <c r="K38" s="22">
        <f t="shared" si="5"/>
        <v>1583</v>
      </c>
      <c r="L38" s="32" t="s">
        <v>73</v>
      </c>
      <c r="M38" s="30">
        <v>1577</v>
      </c>
      <c r="N38" s="30">
        <v>6</v>
      </c>
      <c r="O38" s="22">
        <f t="shared" si="6"/>
        <v>592</v>
      </c>
      <c r="P38" s="30">
        <v>592</v>
      </c>
      <c r="Q38" s="32" t="s">
        <v>73</v>
      </c>
      <c r="R38" s="30">
        <v>99</v>
      </c>
      <c r="S38" s="22">
        <f>+T38+U38+V38</f>
        <v>911</v>
      </c>
      <c r="T38" s="22">
        <v>488</v>
      </c>
      <c r="U38" s="29">
        <v>157</v>
      </c>
      <c r="V38" s="22">
        <v>266</v>
      </c>
      <c r="W38" s="22">
        <f t="shared" si="8"/>
        <v>665</v>
      </c>
      <c r="X38" s="22">
        <v>422</v>
      </c>
      <c r="Y38" s="29">
        <v>73</v>
      </c>
      <c r="Z38" s="31">
        <v>170</v>
      </c>
      <c r="AA38" s="28">
        <v>1004</v>
      </c>
    </row>
    <row r="39" spans="1:27" s="23" customFormat="1" ht="12" x14ac:dyDescent="0.15">
      <c r="A39" s="21" t="s">
        <v>30</v>
      </c>
      <c r="B39" s="22">
        <f>C39+F39+J39+S39+W39+AA39</f>
        <v>3420</v>
      </c>
      <c r="C39" s="22">
        <f t="shared" si="2"/>
        <v>1139</v>
      </c>
      <c r="D39" s="40">
        <v>818</v>
      </c>
      <c r="E39" s="40">
        <v>321</v>
      </c>
      <c r="F39" s="22">
        <f>SUM(G39:H39)</f>
        <v>550</v>
      </c>
      <c r="G39" s="33" t="s">
        <v>73</v>
      </c>
      <c r="H39" s="29">
        <v>550</v>
      </c>
      <c r="I39" s="25" t="s">
        <v>73</v>
      </c>
      <c r="J39" s="22">
        <f t="shared" si="4"/>
        <v>424</v>
      </c>
      <c r="K39" s="22">
        <f t="shared" si="5"/>
        <v>0</v>
      </c>
      <c r="L39" s="32" t="s">
        <v>73</v>
      </c>
      <c r="M39" s="32" t="s">
        <v>73</v>
      </c>
      <c r="N39" s="35" t="s">
        <v>73</v>
      </c>
      <c r="O39" s="22">
        <f t="shared" si="6"/>
        <v>363</v>
      </c>
      <c r="P39" s="30">
        <v>363</v>
      </c>
      <c r="Q39" s="32" t="s">
        <v>73</v>
      </c>
      <c r="R39" s="30">
        <v>61</v>
      </c>
      <c r="S39" s="22">
        <f>+T39+U39+V39</f>
        <v>365</v>
      </c>
      <c r="T39" s="22">
        <v>265</v>
      </c>
      <c r="U39" s="29">
        <v>98</v>
      </c>
      <c r="V39" s="22">
        <v>2</v>
      </c>
      <c r="W39" s="22">
        <f t="shared" si="8"/>
        <v>544</v>
      </c>
      <c r="X39" s="22">
        <v>330</v>
      </c>
      <c r="Y39" s="29">
        <v>53</v>
      </c>
      <c r="Z39" s="31">
        <v>161</v>
      </c>
      <c r="AA39" s="28">
        <v>398</v>
      </c>
    </row>
    <row r="40" spans="1:27" s="23" customFormat="1" ht="12" x14ac:dyDescent="0.15">
      <c r="A40" s="21" t="s">
        <v>31</v>
      </c>
      <c r="B40" s="22">
        <f t="shared" si="1"/>
        <v>3879</v>
      </c>
      <c r="C40" s="22">
        <f t="shared" si="2"/>
        <v>977</v>
      </c>
      <c r="D40" s="40">
        <v>850</v>
      </c>
      <c r="E40" s="40">
        <v>127</v>
      </c>
      <c r="F40" s="22">
        <f>SUM(G40:H40)</f>
        <v>1537</v>
      </c>
      <c r="G40" s="36" t="s">
        <v>73</v>
      </c>
      <c r="H40" s="29">
        <v>1537</v>
      </c>
      <c r="I40" s="24">
        <v>20</v>
      </c>
      <c r="J40" s="22">
        <f t="shared" si="4"/>
        <v>188</v>
      </c>
      <c r="K40" s="22">
        <f t="shared" si="5"/>
        <v>1</v>
      </c>
      <c r="L40" s="32" t="s">
        <v>73</v>
      </c>
      <c r="M40" s="32" t="s">
        <v>73</v>
      </c>
      <c r="N40" s="30">
        <v>1</v>
      </c>
      <c r="O40" s="22">
        <f t="shared" si="6"/>
        <v>124</v>
      </c>
      <c r="P40" s="30">
        <v>124</v>
      </c>
      <c r="Q40" s="32" t="s">
        <v>73</v>
      </c>
      <c r="R40" s="30">
        <v>63</v>
      </c>
      <c r="S40" s="22">
        <f>+T40+U40+V40</f>
        <v>315</v>
      </c>
      <c r="T40" s="22">
        <v>205</v>
      </c>
      <c r="U40" s="29">
        <v>89</v>
      </c>
      <c r="V40" s="22">
        <v>21</v>
      </c>
      <c r="W40" s="22">
        <f t="shared" si="8"/>
        <v>565</v>
      </c>
      <c r="X40" s="22">
        <v>389</v>
      </c>
      <c r="Y40" s="29">
        <v>52</v>
      </c>
      <c r="Z40" s="31">
        <v>124</v>
      </c>
      <c r="AA40" s="28">
        <v>277</v>
      </c>
    </row>
    <row r="41" spans="1:27" s="23" customFormat="1" ht="12" x14ac:dyDescent="0.15">
      <c r="A41" s="21" t="s">
        <v>32</v>
      </c>
      <c r="B41" s="22">
        <f>C41+I41+J41+S41+W41+AA41</f>
        <v>518</v>
      </c>
      <c r="C41" s="22">
        <f t="shared" si="2"/>
        <v>137</v>
      </c>
      <c r="D41" s="40">
        <v>93</v>
      </c>
      <c r="E41" s="40">
        <v>44</v>
      </c>
      <c r="F41" s="26" t="s">
        <v>74</v>
      </c>
      <c r="G41" s="33" t="s">
        <v>73</v>
      </c>
      <c r="H41" s="33" t="s">
        <v>73</v>
      </c>
      <c r="I41" s="24">
        <v>0</v>
      </c>
      <c r="J41" s="22">
        <f t="shared" si="4"/>
        <v>17</v>
      </c>
      <c r="K41" s="22">
        <f t="shared" si="5"/>
        <v>0</v>
      </c>
      <c r="L41" s="32" t="s">
        <v>73</v>
      </c>
      <c r="M41" s="32" t="s">
        <v>73</v>
      </c>
      <c r="N41" s="35" t="s">
        <v>73</v>
      </c>
      <c r="O41" s="22">
        <f t="shared" si="6"/>
        <v>10</v>
      </c>
      <c r="P41" s="30">
        <v>10</v>
      </c>
      <c r="Q41" s="32" t="s">
        <v>73</v>
      </c>
      <c r="R41" s="30">
        <v>7</v>
      </c>
      <c r="S41" s="22">
        <f>+T41+U41</f>
        <v>90</v>
      </c>
      <c r="T41" s="22">
        <v>84</v>
      </c>
      <c r="U41" s="29">
        <v>6</v>
      </c>
      <c r="V41" s="26" t="s">
        <v>73</v>
      </c>
      <c r="W41" s="22">
        <f t="shared" si="8"/>
        <v>273</v>
      </c>
      <c r="X41" s="28">
        <v>160</v>
      </c>
      <c r="Y41" s="29">
        <v>21</v>
      </c>
      <c r="Z41" s="31">
        <v>92</v>
      </c>
      <c r="AA41" s="28">
        <v>1</v>
      </c>
    </row>
    <row r="42" spans="1:27" s="23" customFormat="1" ht="12" x14ac:dyDescent="0.15">
      <c r="A42" s="21" t="s">
        <v>33</v>
      </c>
      <c r="B42" s="22">
        <f t="shared" si="1"/>
        <v>1287</v>
      </c>
      <c r="C42" s="22">
        <f t="shared" si="2"/>
        <v>218</v>
      </c>
      <c r="D42" s="40">
        <v>119</v>
      </c>
      <c r="E42" s="40">
        <v>99</v>
      </c>
      <c r="F42" s="22">
        <f t="shared" ref="F42:F50" si="11">SUM(G42:H42)</f>
        <v>464</v>
      </c>
      <c r="G42" s="33" t="s">
        <v>73</v>
      </c>
      <c r="H42" s="38">
        <v>464</v>
      </c>
      <c r="I42" s="24">
        <v>9</v>
      </c>
      <c r="J42" s="22">
        <f t="shared" si="4"/>
        <v>116</v>
      </c>
      <c r="K42" s="22">
        <f t="shared" si="5"/>
        <v>1</v>
      </c>
      <c r="L42" s="32" t="s">
        <v>73</v>
      </c>
      <c r="M42" s="32" t="s">
        <v>73</v>
      </c>
      <c r="N42" s="30">
        <v>1</v>
      </c>
      <c r="O42" s="22">
        <f t="shared" si="6"/>
        <v>106</v>
      </c>
      <c r="P42" s="30">
        <v>106</v>
      </c>
      <c r="Q42" s="32" t="s">
        <v>73</v>
      </c>
      <c r="R42" s="30">
        <v>9</v>
      </c>
      <c r="S42" s="22">
        <f t="shared" ref="S42:S50" si="12">+T42+U42+V42</f>
        <v>119</v>
      </c>
      <c r="T42" s="22">
        <v>100</v>
      </c>
      <c r="U42" s="29">
        <v>18</v>
      </c>
      <c r="V42" s="22">
        <v>1</v>
      </c>
      <c r="W42" s="22">
        <f t="shared" si="8"/>
        <v>207</v>
      </c>
      <c r="X42" s="22">
        <v>119</v>
      </c>
      <c r="Y42" s="29">
        <v>24</v>
      </c>
      <c r="Z42" s="31">
        <v>64</v>
      </c>
      <c r="AA42" s="28">
        <v>154</v>
      </c>
    </row>
    <row r="43" spans="1:27" s="23" customFormat="1" ht="12" x14ac:dyDescent="0.15">
      <c r="A43" s="21" t="s">
        <v>34</v>
      </c>
      <c r="B43" s="22">
        <f>C43+F43+J43+S43+W43+AA43</f>
        <v>1682</v>
      </c>
      <c r="C43" s="22">
        <f t="shared" si="2"/>
        <v>348</v>
      </c>
      <c r="D43" s="40">
        <v>255</v>
      </c>
      <c r="E43" s="40">
        <v>93</v>
      </c>
      <c r="F43" s="22">
        <f t="shared" si="11"/>
        <v>642</v>
      </c>
      <c r="G43" s="33" t="s">
        <v>73</v>
      </c>
      <c r="H43" s="29">
        <v>642</v>
      </c>
      <c r="I43" s="25" t="s">
        <v>73</v>
      </c>
      <c r="J43" s="22">
        <f t="shared" si="4"/>
        <v>92</v>
      </c>
      <c r="K43" s="22">
        <f t="shared" si="5"/>
        <v>6</v>
      </c>
      <c r="L43" s="32" t="s">
        <v>73</v>
      </c>
      <c r="M43" s="32" t="s">
        <v>73</v>
      </c>
      <c r="N43" s="30">
        <v>6</v>
      </c>
      <c r="O43" s="22">
        <f t="shared" si="6"/>
        <v>67</v>
      </c>
      <c r="P43" s="30">
        <v>66</v>
      </c>
      <c r="Q43" s="30">
        <v>1</v>
      </c>
      <c r="R43" s="30">
        <v>19</v>
      </c>
      <c r="S43" s="22">
        <f t="shared" si="12"/>
        <v>145</v>
      </c>
      <c r="T43" s="22">
        <v>112</v>
      </c>
      <c r="U43" s="29">
        <v>31</v>
      </c>
      <c r="V43" s="22">
        <v>2</v>
      </c>
      <c r="W43" s="22">
        <f t="shared" si="8"/>
        <v>180</v>
      </c>
      <c r="X43" s="22">
        <v>108</v>
      </c>
      <c r="Y43" s="29">
        <v>38</v>
      </c>
      <c r="Z43" s="31">
        <v>34</v>
      </c>
      <c r="AA43" s="22">
        <v>275</v>
      </c>
    </row>
    <row r="44" spans="1:27" s="23" customFormat="1" ht="12" x14ac:dyDescent="0.15">
      <c r="A44" s="21" t="s">
        <v>35</v>
      </c>
      <c r="B44" s="22">
        <f>C44+F44+J44+S44+W44+AA44</f>
        <v>4116</v>
      </c>
      <c r="C44" s="22">
        <f t="shared" si="2"/>
        <v>255</v>
      </c>
      <c r="D44" s="40">
        <v>168</v>
      </c>
      <c r="E44" s="40">
        <v>87</v>
      </c>
      <c r="F44" s="22">
        <f t="shared" si="11"/>
        <v>2838</v>
      </c>
      <c r="G44" s="36" t="s">
        <v>73</v>
      </c>
      <c r="H44" s="29">
        <v>2838</v>
      </c>
      <c r="I44" s="25" t="s">
        <v>73</v>
      </c>
      <c r="J44" s="22">
        <f t="shared" si="4"/>
        <v>176</v>
      </c>
      <c r="K44" s="22">
        <f t="shared" si="5"/>
        <v>124</v>
      </c>
      <c r="L44" s="32" t="s">
        <v>73</v>
      </c>
      <c r="M44" s="30">
        <v>120</v>
      </c>
      <c r="N44" s="30">
        <v>4</v>
      </c>
      <c r="O44" s="22">
        <f t="shared" si="6"/>
        <v>40</v>
      </c>
      <c r="P44" s="30">
        <v>40</v>
      </c>
      <c r="Q44" s="32" t="s">
        <v>73</v>
      </c>
      <c r="R44" s="30">
        <v>12</v>
      </c>
      <c r="S44" s="22">
        <f t="shared" si="12"/>
        <v>155</v>
      </c>
      <c r="T44" s="22">
        <v>117</v>
      </c>
      <c r="U44" s="29">
        <v>17</v>
      </c>
      <c r="V44" s="22">
        <v>21</v>
      </c>
      <c r="W44" s="22">
        <f t="shared" si="8"/>
        <v>244</v>
      </c>
      <c r="X44" s="22">
        <v>171</v>
      </c>
      <c r="Y44" s="29">
        <v>35</v>
      </c>
      <c r="Z44" s="31">
        <v>38</v>
      </c>
      <c r="AA44" s="22">
        <v>448</v>
      </c>
    </row>
    <row r="45" spans="1:27" s="23" customFormat="1" ht="12" x14ac:dyDescent="0.15">
      <c r="A45" s="21" t="s">
        <v>36</v>
      </c>
      <c r="B45" s="22">
        <f t="shared" si="1"/>
        <v>9047</v>
      </c>
      <c r="C45" s="22">
        <f t="shared" si="2"/>
        <v>200</v>
      </c>
      <c r="D45" s="40">
        <v>131</v>
      </c>
      <c r="E45" s="40">
        <v>69</v>
      </c>
      <c r="F45" s="22">
        <f t="shared" si="11"/>
        <v>8173</v>
      </c>
      <c r="G45" s="29">
        <v>1473</v>
      </c>
      <c r="H45" s="29">
        <v>6700</v>
      </c>
      <c r="I45" s="24">
        <v>1</v>
      </c>
      <c r="J45" s="22">
        <f t="shared" si="4"/>
        <v>170</v>
      </c>
      <c r="K45" s="22">
        <f t="shared" si="5"/>
        <v>3</v>
      </c>
      <c r="L45" s="32" t="s">
        <v>73</v>
      </c>
      <c r="M45" s="30">
        <v>3</v>
      </c>
      <c r="N45" s="35" t="s">
        <v>73</v>
      </c>
      <c r="O45" s="22">
        <f t="shared" si="6"/>
        <v>157</v>
      </c>
      <c r="P45" s="30">
        <v>157</v>
      </c>
      <c r="Q45" s="32" t="s">
        <v>73</v>
      </c>
      <c r="R45" s="30">
        <v>10</v>
      </c>
      <c r="S45" s="22">
        <f t="shared" si="12"/>
        <v>225</v>
      </c>
      <c r="T45" s="22">
        <v>115</v>
      </c>
      <c r="U45" s="29">
        <v>20</v>
      </c>
      <c r="V45" s="22">
        <v>90</v>
      </c>
      <c r="W45" s="22">
        <f t="shared" si="8"/>
        <v>133</v>
      </c>
      <c r="X45" s="22">
        <v>87</v>
      </c>
      <c r="Y45" s="29">
        <v>7</v>
      </c>
      <c r="Z45" s="31">
        <v>39</v>
      </c>
      <c r="AA45" s="22">
        <v>145</v>
      </c>
    </row>
    <row r="46" spans="1:27" s="23" customFormat="1" ht="12" x14ac:dyDescent="0.15">
      <c r="A46" s="21" t="s">
        <v>37</v>
      </c>
      <c r="B46" s="22">
        <f t="shared" si="1"/>
        <v>12879</v>
      </c>
      <c r="C46" s="22">
        <f t="shared" si="2"/>
        <v>495</v>
      </c>
      <c r="D46" s="40">
        <v>349</v>
      </c>
      <c r="E46" s="40">
        <v>146</v>
      </c>
      <c r="F46" s="22">
        <f t="shared" si="11"/>
        <v>10270</v>
      </c>
      <c r="G46" s="29">
        <v>118</v>
      </c>
      <c r="H46" s="29">
        <v>10152</v>
      </c>
      <c r="I46" s="24">
        <v>94</v>
      </c>
      <c r="J46" s="22">
        <f t="shared" si="4"/>
        <v>213</v>
      </c>
      <c r="K46" s="22">
        <f t="shared" si="5"/>
        <v>143</v>
      </c>
      <c r="L46" s="30">
        <v>0</v>
      </c>
      <c r="M46" s="30">
        <v>132</v>
      </c>
      <c r="N46" s="30">
        <v>11</v>
      </c>
      <c r="O46" s="22">
        <f t="shared" si="6"/>
        <v>44</v>
      </c>
      <c r="P46" s="30">
        <v>44</v>
      </c>
      <c r="Q46" s="32" t="s">
        <v>73</v>
      </c>
      <c r="R46" s="30">
        <v>26</v>
      </c>
      <c r="S46" s="22">
        <f t="shared" si="12"/>
        <v>443</v>
      </c>
      <c r="T46" s="22">
        <v>341</v>
      </c>
      <c r="U46" s="29">
        <v>35</v>
      </c>
      <c r="V46" s="22">
        <v>67</v>
      </c>
      <c r="W46" s="22">
        <f t="shared" si="8"/>
        <v>337</v>
      </c>
      <c r="X46" s="22">
        <v>220</v>
      </c>
      <c r="Y46" s="29">
        <v>36</v>
      </c>
      <c r="Z46" s="31">
        <v>81</v>
      </c>
      <c r="AA46" s="22">
        <v>1027</v>
      </c>
    </row>
    <row r="47" spans="1:27" s="23" customFormat="1" ht="12" x14ac:dyDescent="0.15">
      <c r="A47" s="21" t="s">
        <v>38</v>
      </c>
      <c r="B47" s="22">
        <f>C47+F47+J47+S47+W47+AA47</f>
        <v>23790</v>
      </c>
      <c r="C47" s="22">
        <f t="shared" si="2"/>
        <v>687</v>
      </c>
      <c r="D47" s="40">
        <v>435</v>
      </c>
      <c r="E47" s="40">
        <v>252</v>
      </c>
      <c r="F47" s="22">
        <f t="shared" si="11"/>
        <v>20754</v>
      </c>
      <c r="G47" s="33" t="s">
        <v>73</v>
      </c>
      <c r="H47" s="29">
        <v>20754</v>
      </c>
      <c r="I47" s="25" t="s">
        <v>73</v>
      </c>
      <c r="J47" s="22">
        <f t="shared" si="4"/>
        <v>451</v>
      </c>
      <c r="K47" s="22">
        <f t="shared" si="5"/>
        <v>0</v>
      </c>
      <c r="L47" s="32" t="s">
        <v>73</v>
      </c>
      <c r="M47" s="32" t="s">
        <v>73</v>
      </c>
      <c r="N47" s="30">
        <v>0</v>
      </c>
      <c r="O47" s="22">
        <f t="shared" si="6"/>
        <v>419</v>
      </c>
      <c r="P47" s="30">
        <v>419</v>
      </c>
      <c r="Q47" s="32" t="s">
        <v>73</v>
      </c>
      <c r="R47" s="30">
        <v>32</v>
      </c>
      <c r="S47" s="22">
        <f t="shared" si="12"/>
        <v>538</v>
      </c>
      <c r="T47" s="22">
        <v>262</v>
      </c>
      <c r="U47" s="29">
        <v>65</v>
      </c>
      <c r="V47" s="22">
        <v>211</v>
      </c>
      <c r="W47" s="22">
        <f t="shared" si="8"/>
        <v>294</v>
      </c>
      <c r="X47" s="22">
        <v>210</v>
      </c>
      <c r="Y47" s="29">
        <v>12</v>
      </c>
      <c r="Z47" s="31">
        <v>72</v>
      </c>
      <c r="AA47" s="22">
        <v>1066</v>
      </c>
    </row>
    <row r="48" spans="1:27" s="23" customFormat="1" ht="12" x14ac:dyDescent="0.15">
      <c r="A48" s="21" t="s">
        <v>39</v>
      </c>
      <c r="B48" s="22">
        <f>C48+F48+J48+S48+W48+AA48</f>
        <v>8709</v>
      </c>
      <c r="C48" s="22">
        <f t="shared" si="2"/>
        <v>262</v>
      </c>
      <c r="D48" s="40">
        <v>130</v>
      </c>
      <c r="E48" s="40">
        <v>132</v>
      </c>
      <c r="F48" s="22">
        <f t="shared" si="11"/>
        <v>7679</v>
      </c>
      <c r="G48" s="29">
        <v>396</v>
      </c>
      <c r="H48" s="29">
        <v>7283</v>
      </c>
      <c r="I48" s="25" t="s">
        <v>73</v>
      </c>
      <c r="J48" s="22">
        <f t="shared" si="4"/>
        <v>78</v>
      </c>
      <c r="K48" s="22">
        <f t="shared" si="5"/>
        <v>1</v>
      </c>
      <c r="L48" s="32" t="s">
        <v>73</v>
      </c>
      <c r="M48" s="32" t="s">
        <v>73</v>
      </c>
      <c r="N48" s="30">
        <v>1</v>
      </c>
      <c r="O48" s="22">
        <f t="shared" si="6"/>
        <v>67</v>
      </c>
      <c r="P48" s="30">
        <v>67</v>
      </c>
      <c r="Q48" s="32" t="s">
        <v>73</v>
      </c>
      <c r="R48" s="30">
        <v>10</v>
      </c>
      <c r="S48" s="22">
        <f t="shared" si="12"/>
        <v>226</v>
      </c>
      <c r="T48" s="22">
        <v>100</v>
      </c>
      <c r="U48" s="29">
        <v>25</v>
      </c>
      <c r="V48" s="22">
        <v>101</v>
      </c>
      <c r="W48" s="22">
        <f t="shared" si="8"/>
        <v>88</v>
      </c>
      <c r="X48" s="22">
        <v>58</v>
      </c>
      <c r="Y48" s="29">
        <v>6</v>
      </c>
      <c r="Z48" s="31">
        <v>24</v>
      </c>
      <c r="AA48" s="22">
        <v>376</v>
      </c>
    </row>
    <row r="49" spans="1:28" s="23" customFormat="1" ht="12" x14ac:dyDescent="0.15">
      <c r="A49" s="21" t="s">
        <v>40</v>
      </c>
      <c r="B49" s="22">
        <f>C49+F49+J49+S49+W49+AA49</f>
        <v>5669</v>
      </c>
      <c r="C49" s="22">
        <f t="shared" si="2"/>
        <v>440</v>
      </c>
      <c r="D49" s="40">
        <v>362</v>
      </c>
      <c r="E49" s="40">
        <v>78</v>
      </c>
      <c r="F49" s="22">
        <f t="shared" si="11"/>
        <v>3317</v>
      </c>
      <c r="G49" s="29">
        <v>51</v>
      </c>
      <c r="H49" s="29">
        <v>3266</v>
      </c>
      <c r="I49" s="25" t="s">
        <v>73</v>
      </c>
      <c r="J49" s="22">
        <f t="shared" si="4"/>
        <v>227</v>
      </c>
      <c r="K49" s="22">
        <f t="shared" si="5"/>
        <v>90</v>
      </c>
      <c r="L49" s="30">
        <v>0</v>
      </c>
      <c r="M49" s="30">
        <v>65</v>
      </c>
      <c r="N49" s="30">
        <v>25</v>
      </c>
      <c r="O49" s="22">
        <f t="shared" si="6"/>
        <v>110</v>
      </c>
      <c r="P49" s="30">
        <v>110</v>
      </c>
      <c r="Q49" s="30">
        <v>0</v>
      </c>
      <c r="R49" s="30">
        <v>27</v>
      </c>
      <c r="S49" s="22">
        <f t="shared" si="12"/>
        <v>298</v>
      </c>
      <c r="T49" s="22">
        <v>236</v>
      </c>
      <c r="U49" s="29">
        <v>36</v>
      </c>
      <c r="V49" s="22">
        <v>26</v>
      </c>
      <c r="W49" s="22">
        <f t="shared" si="8"/>
        <v>443</v>
      </c>
      <c r="X49" s="22">
        <v>263</v>
      </c>
      <c r="Y49" s="29">
        <v>76</v>
      </c>
      <c r="Z49" s="31">
        <v>104</v>
      </c>
      <c r="AA49" s="22">
        <v>944</v>
      </c>
    </row>
    <row r="50" spans="1:28" s="23" customFormat="1" ht="12" x14ac:dyDescent="0.15">
      <c r="A50" s="21" t="s">
        <v>41</v>
      </c>
      <c r="B50" s="22">
        <f t="shared" si="1"/>
        <v>35664</v>
      </c>
      <c r="C50" s="22">
        <f t="shared" si="2"/>
        <v>109</v>
      </c>
      <c r="D50" s="40">
        <v>84</v>
      </c>
      <c r="E50" s="40">
        <v>25</v>
      </c>
      <c r="F50" s="22">
        <f t="shared" si="11"/>
        <v>33880</v>
      </c>
      <c r="G50" s="29">
        <v>18786</v>
      </c>
      <c r="H50" s="29">
        <v>15094</v>
      </c>
      <c r="I50" s="24">
        <v>22</v>
      </c>
      <c r="J50" s="22">
        <f t="shared" si="4"/>
        <v>931</v>
      </c>
      <c r="K50" s="22">
        <f t="shared" si="5"/>
        <v>671</v>
      </c>
      <c r="L50" s="32" t="s">
        <v>73</v>
      </c>
      <c r="M50" s="30">
        <v>671</v>
      </c>
      <c r="N50" s="39">
        <v>0</v>
      </c>
      <c r="O50" s="22">
        <f t="shared" si="6"/>
        <v>254</v>
      </c>
      <c r="P50" s="30">
        <v>254</v>
      </c>
      <c r="Q50" s="32" t="s">
        <v>73</v>
      </c>
      <c r="R50" s="30">
        <v>6</v>
      </c>
      <c r="S50" s="22">
        <f t="shared" si="12"/>
        <v>437</v>
      </c>
      <c r="T50" s="22">
        <v>352</v>
      </c>
      <c r="U50" s="29">
        <v>8</v>
      </c>
      <c r="V50" s="22">
        <v>77</v>
      </c>
      <c r="W50" s="22">
        <f t="shared" si="8"/>
        <v>62</v>
      </c>
      <c r="X50" s="22">
        <v>39</v>
      </c>
      <c r="Y50" s="29">
        <v>0</v>
      </c>
      <c r="Z50" s="31">
        <v>23</v>
      </c>
      <c r="AA50" s="22">
        <v>223</v>
      </c>
    </row>
    <row r="51" spans="1:28" s="7" customFormat="1" ht="12.15" customHeight="1" x14ac:dyDescent="0.15">
      <c r="A51" s="8"/>
      <c r="B51" s="8" t="s">
        <v>76</v>
      </c>
      <c r="C51" s="20"/>
      <c r="D51" s="20"/>
      <c r="E51" s="20"/>
      <c r="F51" s="20"/>
      <c r="G51" s="20"/>
      <c r="H51" s="20"/>
      <c r="I51" s="20"/>
      <c r="J51" s="20"/>
      <c r="K51" s="20"/>
      <c r="L51" s="20"/>
      <c r="M51" s="20"/>
      <c r="N51" s="20"/>
      <c r="O51" s="20"/>
      <c r="P51" s="20"/>
      <c r="Q51" s="20"/>
      <c r="R51" s="20"/>
      <c r="S51" s="20"/>
      <c r="T51" s="20"/>
      <c r="U51" s="20"/>
      <c r="V51" s="20" t="s">
        <v>70</v>
      </c>
      <c r="W51" s="20" t="s">
        <v>70</v>
      </c>
      <c r="X51" s="20" t="s">
        <v>70</v>
      </c>
      <c r="Y51" s="20" t="s">
        <v>70</v>
      </c>
      <c r="Z51" s="20" t="s">
        <v>70</v>
      </c>
      <c r="AA51" s="20" t="s">
        <v>70</v>
      </c>
      <c r="AB51" s="20"/>
    </row>
    <row r="52" spans="1:28" x14ac:dyDescent="0.15">
      <c r="B52" s="8" t="s">
        <v>78</v>
      </c>
    </row>
  </sheetData>
  <mergeCells count="10">
    <mergeCell ref="H6:H7"/>
    <mergeCell ref="J6:J7"/>
    <mergeCell ref="S6:S7"/>
    <mergeCell ref="W6:W7"/>
    <mergeCell ref="B5:B7"/>
    <mergeCell ref="C6:C7"/>
    <mergeCell ref="D6:D7"/>
    <mergeCell ref="E6:E7"/>
    <mergeCell ref="F6:F7"/>
    <mergeCell ref="G6:G7"/>
  </mergeCells>
  <phoneticPr fontId="11"/>
  <pageMargins left="0.70866141732283472" right="0.31496062992125984"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２０２３年</vt:lpstr>
      <vt:lpstr>'２０２３年'!Print_Area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都市政策課</cp:lastModifiedBy>
  <cp:lastPrinted>2024-03-29T10:01:49Z</cp:lastPrinted>
  <dcterms:created xsi:type="dcterms:W3CDTF">2008-02-07T05:42:23Z</dcterms:created>
  <dcterms:modified xsi:type="dcterms:W3CDTF">2025-03-10T04:40:48Z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2024-03-29T08:33:27Z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fa7edb4f-7253-4e6b-8d9d-f4ab281a1688</vt:lpwstr>
  </property>
  <property fmtid="{D5CDD505-2E9C-101B-9397-08002B2CF9AE}" pid="8" name="MSIP_Label_defa4170-0d19-0005-0004-bc88714345d2_ContentBits">
    <vt:lpwstr>0</vt:lpwstr>
  </property>
</Properties>
</file>