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p34077\Desktop\008土地利用現況把握調査R7\R7土地利用現況把握調査\オープンデータ登録\"/>
    </mc:Choice>
  </mc:AlternateContent>
  <xr:revisionPtr revIDLastSave="0" documentId="13_ncr:1_{89DF1499-FA60-4987-A405-4D61C2C557B1}" xr6:coauthVersionLast="47" xr6:coauthVersionMax="47" xr10:uidLastSave="{00000000-0000-0000-0000-000000000000}"/>
  <bookViews>
    <workbookView xWindow="-108" yWindow="-108" windowWidth="23256" windowHeight="12456" tabRatio="674" xr2:uid="{00000000-000D-0000-FFFF-FFFF00000000}"/>
  </bookViews>
  <sheets>
    <sheet name="２０２４年" sheetId="14" r:id="rId1"/>
  </sheets>
  <definedNames>
    <definedName name="_xlnm.Print_Area" localSheetId="0">'２０２４年'!$A$1:$AA$53</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14" l="1"/>
  <c r="J35" i="14" s="1"/>
  <c r="L8" i="14"/>
  <c r="I8" i="14"/>
  <c r="B46" i="14"/>
  <c r="B42" i="14"/>
  <c r="B40" i="14"/>
  <c r="B38" i="14"/>
  <c r="B33" i="14"/>
  <c r="B34" i="14"/>
  <c r="B32" i="14"/>
  <c r="B29" i="14"/>
  <c r="B27" i="14"/>
  <c r="B26" i="14"/>
  <c r="B17" i="14"/>
  <c r="B15" i="14"/>
  <c r="B12" i="14"/>
  <c r="B10" i="14"/>
  <c r="B9" i="14"/>
  <c r="W50" i="14"/>
  <c r="S50" i="14"/>
  <c r="O50" i="14"/>
  <c r="J50" i="14" s="1"/>
  <c r="K50" i="14"/>
  <c r="F50" i="14"/>
  <c r="C50" i="14"/>
  <c r="W49" i="14"/>
  <c r="S49" i="14"/>
  <c r="O49" i="14"/>
  <c r="K49" i="14"/>
  <c r="J49" i="14"/>
  <c r="F49" i="14"/>
  <c r="C49" i="14"/>
  <c r="W48" i="14"/>
  <c r="S48" i="14"/>
  <c r="O48" i="14"/>
  <c r="K48" i="14"/>
  <c r="J48" i="14"/>
  <c r="F48" i="14"/>
  <c r="C48" i="14"/>
  <c r="W47" i="14"/>
  <c r="S47" i="14"/>
  <c r="O47" i="14"/>
  <c r="J47" i="14" s="1"/>
  <c r="K47" i="14"/>
  <c r="F47" i="14"/>
  <c r="C47" i="14"/>
  <c r="W46" i="14"/>
  <c r="S46" i="14"/>
  <c r="O46" i="14"/>
  <c r="K46" i="14"/>
  <c r="J46" i="14"/>
  <c r="F46" i="14"/>
  <c r="C46" i="14"/>
  <c r="W45" i="14"/>
  <c r="S45" i="14"/>
  <c r="O45" i="14"/>
  <c r="J45" i="14" s="1"/>
  <c r="B45" i="14" s="1"/>
  <c r="K45" i="14"/>
  <c r="F45" i="14"/>
  <c r="C45" i="14"/>
  <c r="W44" i="14"/>
  <c r="S44" i="14"/>
  <c r="O44" i="14"/>
  <c r="K44" i="14"/>
  <c r="J44" i="14" s="1"/>
  <c r="F44" i="14"/>
  <c r="C44" i="14"/>
  <c r="W43" i="14"/>
  <c r="S43" i="14"/>
  <c r="O43" i="14"/>
  <c r="K43" i="14"/>
  <c r="J43" i="14"/>
  <c r="F43" i="14"/>
  <c r="C43" i="14"/>
  <c r="W42" i="14"/>
  <c r="S42" i="14"/>
  <c r="O42" i="14"/>
  <c r="K42" i="14"/>
  <c r="J42" i="14"/>
  <c r="F42" i="14"/>
  <c r="C42" i="14"/>
  <c r="W41" i="14"/>
  <c r="S41" i="14"/>
  <c r="O41" i="14"/>
  <c r="J41" i="14"/>
  <c r="B41" i="14" s="1"/>
  <c r="C41" i="14"/>
  <c r="W40" i="14"/>
  <c r="S40" i="14"/>
  <c r="O40" i="14"/>
  <c r="K40" i="14"/>
  <c r="J40" i="14"/>
  <c r="F40" i="14"/>
  <c r="C40" i="14"/>
  <c r="W39" i="14"/>
  <c r="S39" i="14"/>
  <c r="O39" i="14"/>
  <c r="J39" i="14"/>
  <c r="F39" i="14"/>
  <c r="C39" i="14"/>
  <c r="W38" i="14"/>
  <c r="S38" i="14"/>
  <c r="O38" i="14"/>
  <c r="K38" i="14"/>
  <c r="F38" i="14"/>
  <c r="C38" i="14"/>
  <c r="W37" i="14"/>
  <c r="S37" i="14"/>
  <c r="O37" i="14"/>
  <c r="J37" i="14"/>
  <c r="C37" i="14"/>
  <c r="W36" i="14"/>
  <c r="S36" i="14"/>
  <c r="O36" i="14"/>
  <c r="C36" i="14"/>
  <c r="W35" i="14"/>
  <c r="S35" i="14"/>
  <c r="O35" i="14"/>
  <c r="C35" i="14"/>
  <c r="W34" i="14"/>
  <c r="S34" i="14"/>
  <c r="O34" i="14"/>
  <c r="K34" i="14"/>
  <c r="J34" i="14"/>
  <c r="F34" i="14"/>
  <c r="C34" i="14"/>
  <c r="W33" i="14"/>
  <c r="S33" i="14"/>
  <c r="O33" i="14"/>
  <c r="K33" i="14"/>
  <c r="J33" i="14"/>
  <c r="F33" i="14"/>
  <c r="C33" i="14"/>
  <c r="W32" i="14"/>
  <c r="S32" i="14"/>
  <c r="O32" i="14"/>
  <c r="K32" i="14"/>
  <c r="J32" i="14"/>
  <c r="F32" i="14"/>
  <c r="C32" i="14"/>
  <c r="W31" i="14"/>
  <c r="S31" i="14"/>
  <c r="O31" i="14"/>
  <c r="J31" i="14"/>
  <c r="C31" i="14"/>
  <c r="W30" i="14"/>
  <c r="S30" i="14"/>
  <c r="O30" i="14"/>
  <c r="C30" i="14"/>
  <c r="W29" i="14"/>
  <c r="S29" i="14"/>
  <c r="O29" i="14"/>
  <c r="K29" i="14"/>
  <c r="J29" i="14"/>
  <c r="F29" i="14"/>
  <c r="C29" i="14"/>
  <c r="W28" i="14"/>
  <c r="S28" i="14"/>
  <c r="O28" i="14"/>
  <c r="K28" i="14"/>
  <c r="J28" i="14" s="1"/>
  <c r="F28" i="14"/>
  <c r="C28" i="14"/>
  <c r="W27" i="14"/>
  <c r="S27" i="14"/>
  <c r="O27" i="14"/>
  <c r="K27" i="14"/>
  <c r="J27" i="14" s="1"/>
  <c r="F27" i="14"/>
  <c r="C27" i="14"/>
  <c r="W26" i="14"/>
  <c r="S26" i="14"/>
  <c r="O26" i="14"/>
  <c r="K26" i="14"/>
  <c r="J26" i="14"/>
  <c r="F26" i="14"/>
  <c r="C26" i="14"/>
  <c r="W25" i="14"/>
  <c r="S25" i="14"/>
  <c r="O25" i="14"/>
  <c r="K25" i="14"/>
  <c r="J25" i="14"/>
  <c r="B25" i="14" s="1"/>
  <c r="F25" i="14"/>
  <c r="C25" i="14"/>
  <c r="W24" i="14"/>
  <c r="S24" i="14"/>
  <c r="O24" i="14"/>
  <c r="J24" i="14"/>
  <c r="C24" i="14"/>
  <c r="W23" i="14"/>
  <c r="S23" i="14"/>
  <c r="O23" i="14"/>
  <c r="K23" i="14"/>
  <c r="J23" i="14"/>
  <c r="B23" i="14" s="1"/>
  <c r="F23" i="14"/>
  <c r="C23" i="14"/>
  <c r="W22" i="14"/>
  <c r="S22" i="14"/>
  <c r="O22" i="14"/>
  <c r="K22" i="14"/>
  <c r="J22" i="14"/>
  <c r="F22" i="14"/>
  <c r="C22" i="14"/>
  <c r="W21" i="14"/>
  <c r="S21" i="14"/>
  <c r="O21" i="14"/>
  <c r="K21" i="14"/>
  <c r="F21" i="14"/>
  <c r="C21" i="14"/>
  <c r="W20" i="14"/>
  <c r="S20" i="14"/>
  <c r="O20" i="14"/>
  <c r="K20" i="14"/>
  <c r="J20" i="14"/>
  <c r="F20" i="14"/>
  <c r="C20" i="14"/>
  <c r="W19" i="14"/>
  <c r="S19" i="14"/>
  <c r="O19" i="14"/>
  <c r="K19" i="14"/>
  <c r="J19" i="14"/>
  <c r="F19" i="14"/>
  <c r="C19" i="14"/>
  <c r="W18" i="14"/>
  <c r="S18" i="14"/>
  <c r="O18" i="14"/>
  <c r="K18" i="14"/>
  <c r="J18" i="14"/>
  <c r="F18" i="14"/>
  <c r="C18" i="14"/>
  <c r="W17" i="14"/>
  <c r="S17" i="14"/>
  <c r="O17" i="14"/>
  <c r="K17" i="14"/>
  <c r="J17" i="14"/>
  <c r="C17" i="14"/>
  <c r="W16" i="14"/>
  <c r="S16" i="14"/>
  <c r="O16" i="14"/>
  <c r="K16" i="14"/>
  <c r="J16" i="14"/>
  <c r="F16" i="14"/>
  <c r="C16" i="14"/>
  <c r="W15" i="14"/>
  <c r="S15" i="14"/>
  <c r="O15" i="14"/>
  <c r="K15" i="14"/>
  <c r="J15" i="14"/>
  <c r="F15" i="14"/>
  <c r="C15" i="14"/>
  <c r="W14" i="14"/>
  <c r="S14" i="14"/>
  <c r="O14" i="14"/>
  <c r="J14" i="14" s="1"/>
  <c r="B14" i="14" s="1"/>
  <c r="K14" i="14"/>
  <c r="F14" i="14"/>
  <c r="C14" i="14"/>
  <c r="W13" i="14"/>
  <c r="S13" i="14"/>
  <c r="O13" i="14"/>
  <c r="K13" i="14"/>
  <c r="J13" i="14"/>
  <c r="F13" i="14"/>
  <c r="C13" i="14"/>
  <c r="W12" i="14"/>
  <c r="S12" i="14"/>
  <c r="O12" i="14"/>
  <c r="K12" i="14"/>
  <c r="J12" i="14"/>
  <c r="F12" i="14"/>
  <c r="C12" i="14"/>
  <c r="W11" i="14"/>
  <c r="S11" i="14"/>
  <c r="O11" i="14"/>
  <c r="K11" i="14"/>
  <c r="J11" i="14"/>
  <c r="F11" i="14"/>
  <c r="C11" i="14"/>
  <c r="W10" i="14"/>
  <c r="S10" i="14"/>
  <c r="O10" i="14"/>
  <c r="K10" i="14"/>
  <c r="J10" i="14"/>
  <c r="F10" i="14"/>
  <c r="C10" i="14"/>
  <c r="C8" i="14" s="1"/>
  <c r="W9" i="14"/>
  <c r="S9" i="14"/>
  <c r="O9" i="14"/>
  <c r="K9" i="14"/>
  <c r="F9" i="14"/>
  <c r="C9" i="14"/>
  <c r="AA8" i="14"/>
  <c r="Z8" i="14"/>
  <c r="Y8" i="14"/>
  <c r="X8" i="14"/>
  <c r="V8" i="14"/>
  <c r="U8" i="14"/>
  <c r="T8" i="14"/>
  <c r="R8" i="14"/>
  <c r="Q8" i="14"/>
  <c r="P8" i="14"/>
  <c r="N8" i="14"/>
  <c r="M8" i="14"/>
  <c r="H8" i="14"/>
  <c r="G8" i="14"/>
  <c r="E8" i="14"/>
  <c r="D8" i="14"/>
  <c r="W8" i="14" l="1"/>
  <c r="B48" i="14"/>
  <c r="B31" i="14"/>
  <c r="B20" i="14"/>
  <c r="B39" i="14"/>
  <c r="O8" i="14"/>
  <c r="B47" i="14"/>
  <c r="J9" i="14"/>
  <c r="J21" i="14"/>
  <c r="J36" i="14"/>
  <c r="B36" i="14" s="1"/>
  <c r="J30" i="14"/>
  <c r="B30" i="14" s="1"/>
  <c r="B16" i="14"/>
  <c r="B13" i="14"/>
  <c r="J38" i="14"/>
  <c r="B28" i="14"/>
  <c r="B50" i="14"/>
  <c r="K8" i="14"/>
  <c r="B11" i="14"/>
  <c r="B37" i="14"/>
  <c r="B18" i="14"/>
  <c r="B49" i="14"/>
  <c r="B44" i="14"/>
  <c r="B24" i="14"/>
  <c r="B43" i="14"/>
  <c r="B22" i="14"/>
  <c r="B21" i="14"/>
  <c r="B19" i="14"/>
  <c r="B35" i="14"/>
  <c r="F8" i="14"/>
  <c r="S8" i="14"/>
  <c r="J8" i="14" l="1"/>
  <c r="B8" i="14" s="1"/>
</calcChain>
</file>

<file path=xl/sharedStrings.xml><?xml version="1.0" encoding="utf-8"?>
<sst xmlns="http://schemas.openxmlformats.org/spreadsheetml/2006/main" count="252" uniqueCount="81">
  <si>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</si>
  <si>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</si>
  <si>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</si>
  <si>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</si>
  <si>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</si>
  <si>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</si>
  <si>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</si>
  <si>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</si>
  <si>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</si>
  <si>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</si>
  <si>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</si>
  <si>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</si>
  <si>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</si>
  <si>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</si>
  <si>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rPh sb="0" eb="2">
      <t>ヤマガタ</t>
    </rPh>
    <rPh sb="2" eb="3">
      <t>シ</t>
    </rPh>
    <phoneticPr fontId="4"/>
  </si>
  <si>
    <t>瑞穂市</t>
    <rPh sb="0" eb="2">
      <t>ミズホ</t>
    </rPh>
    <phoneticPr fontId="4"/>
  </si>
  <si>
    <t>飛騨市</t>
    <rPh sb="0" eb="2">
      <t>ヒダ</t>
    </rPh>
    <rPh sb="2" eb="3">
      <t>シ</t>
    </rPh>
    <phoneticPr fontId="4"/>
  </si>
  <si>
    <t>本巣市</t>
    <rPh sb="0" eb="2">
      <t>モトス</t>
    </rPh>
    <rPh sb="2" eb="3">
      <t>シ</t>
    </rPh>
    <phoneticPr fontId="4"/>
  </si>
  <si>
    <t>郡上市</t>
    <rPh sb="0" eb="2">
      <t>グジョウ</t>
    </rPh>
    <rPh sb="2" eb="3">
      <t>シ</t>
    </rPh>
    <phoneticPr fontId="4"/>
  </si>
  <si>
    <t>下呂市</t>
    <rPh sb="0" eb="2">
      <t>ゲロ</t>
    </rPh>
    <rPh sb="2" eb="3">
      <t>シ</t>
    </rPh>
    <phoneticPr fontId="4"/>
  </si>
  <si>
    <t>海津市</t>
    <rPh sb="0" eb="2">
      <t>カイヅ</t>
    </rPh>
    <rPh sb="2" eb="3">
      <t>シ</t>
    </rPh>
    <phoneticPr fontId="4"/>
  </si>
  <si>
    <t>岐南町</t>
  </si>
  <si>
    <t>笠松町</t>
  </si>
  <si>
    <t>養老町</t>
  </si>
  <si>
    <t>垂井町</t>
  </si>
  <si>
    <t>関ヶ原町</t>
  </si>
  <si>
    <t>神戸町</t>
  </si>
  <si>
    <t>輪之内町</t>
  </si>
  <si>
    <t>安八町</t>
  </si>
  <si>
    <t>揖斐川町</t>
  </si>
  <si>
    <t>大野町</t>
  </si>
  <si>
    <t>池田町</t>
  </si>
  <si>
    <t>北方町</t>
  </si>
  <si>
    <t>坂祝町</t>
  </si>
  <si>
    <t>富加町</t>
  </si>
  <si>
    <t>川辺町</t>
  </si>
  <si>
    <t>七宗町</t>
  </si>
  <si>
    <t>八百津町</t>
  </si>
  <si>
    <t>白川町</t>
  </si>
  <si>
    <t>東白川村</t>
  </si>
  <si>
    <t>御嵩町</t>
  </si>
  <si>
    <t>白川村</t>
  </si>
  <si>
    <t>計</t>
  </si>
  <si>
    <t>農地</t>
  </si>
  <si>
    <t>田</t>
  </si>
  <si>
    <t>畑</t>
  </si>
  <si>
    <t>国有林</t>
  </si>
  <si>
    <t>民有林</t>
  </si>
  <si>
    <t>水面</t>
  </si>
  <si>
    <t>天然湖沼</t>
  </si>
  <si>
    <t>ダム</t>
  </si>
  <si>
    <t>溜池</t>
  </si>
  <si>
    <t>河川</t>
  </si>
  <si>
    <t>一級河川</t>
  </si>
  <si>
    <t>準用河川</t>
  </si>
  <si>
    <t>水路</t>
  </si>
  <si>
    <t>農業用水路</t>
  </si>
  <si>
    <t>一般道路</t>
  </si>
  <si>
    <t>農道</t>
  </si>
  <si>
    <t>林道</t>
  </si>
  <si>
    <t>住宅地</t>
  </si>
  <si>
    <t>工業用地</t>
  </si>
  <si>
    <t>その他宅地</t>
  </si>
  <si>
    <t>計</t>
    <rPh sb="0" eb="1">
      <t>ケイ</t>
    </rPh>
    <phoneticPr fontId="2"/>
  </si>
  <si>
    <t>地目別面積</t>
  </si>
  <si>
    <t>単位：ｈａ</t>
  </si>
  <si>
    <t>森林</t>
    <phoneticPr fontId="2"/>
  </si>
  <si>
    <t>道路</t>
    <phoneticPr fontId="2"/>
  </si>
  <si>
    <t>宅地</t>
    <phoneticPr fontId="2"/>
  </si>
  <si>
    <t>その他</t>
    <phoneticPr fontId="2"/>
  </si>
  <si>
    <t xml:space="preserve"> </t>
    <phoneticPr fontId="7"/>
  </si>
  <si>
    <t>原野等</t>
    <rPh sb="2" eb="3">
      <t>トウ</t>
    </rPh>
    <phoneticPr fontId="2"/>
  </si>
  <si>
    <t>　水面・河川・水路</t>
    <rPh sb="1" eb="3">
      <t>スイメン</t>
    </rPh>
    <rPh sb="4" eb="6">
      <t>カセン</t>
    </rPh>
    <rPh sb="7" eb="9">
      <t>スイロ</t>
    </rPh>
    <phoneticPr fontId="2"/>
  </si>
  <si>
    <t>-</t>
  </si>
  <si>
    <t>-</t>
    <phoneticPr fontId="2"/>
  </si>
  <si>
    <t>県計</t>
    <phoneticPr fontId="11"/>
  </si>
  <si>
    <t>　注１）2011年より、「農用地」内の「採草放牧地」を「原野」と合わせる。そのため、「農用地」という区分を廃止し、「採草放牧地」を削除し、「原野」を「原野等」とする。</t>
    <rPh sb="1" eb="2">
      <t>チュウ</t>
    </rPh>
    <rPh sb="8" eb="9">
      <t>ネン</t>
    </rPh>
    <rPh sb="13" eb="16">
      <t>ノウヨウチ</t>
    </rPh>
    <rPh sb="17" eb="18">
      <t>ナイ</t>
    </rPh>
    <rPh sb="20" eb="22">
      <t>サイソウ</t>
    </rPh>
    <rPh sb="22" eb="24">
      <t>ホウボク</t>
    </rPh>
    <rPh sb="24" eb="25">
      <t>チ</t>
    </rPh>
    <rPh sb="28" eb="30">
      <t>ゲンヤ</t>
    </rPh>
    <rPh sb="32" eb="33">
      <t>ア</t>
    </rPh>
    <rPh sb="43" eb="46">
      <t>ノウヨウチ</t>
    </rPh>
    <rPh sb="50" eb="52">
      <t>クブン</t>
    </rPh>
    <rPh sb="53" eb="55">
      <t>ハイシ</t>
    </rPh>
    <rPh sb="58" eb="60">
      <t>サイソウ</t>
    </rPh>
    <rPh sb="60" eb="62">
      <t>ホウボク</t>
    </rPh>
    <rPh sb="62" eb="63">
      <t>チ</t>
    </rPh>
    <rPh sb="65" eb="67">
      <t>サクジョ</t>
    </rPh>
    <rPh sb="70" eb="72">
      <t>ゲンヤ</t>
    </rPh>
    <rPh sb="75" eb="78">
      <t>ゲンヤトウ</t>
    </rPh>
    <phoneticPr fontId="7"/>
  </si>
  <si>
    <t>２０２４年</t>
    <rPh sb="4" eb="5">
      <t>ネン</t>
    </rPh>
    <phoneticPr fontId="4"/>
  </si>
  <si>
    <t>　注２）工業用地面積は、経済産業省の2024年経済構造実態調査の調査票情報を利用して独自に集計等を行ったものである。</t>
    <rPh sb="1" eb="2">
      <t>チュウ</t>
    </rPh>
    <rPh sb="4" eb="8">
      <t>コウギョウヨウチ</t>
    </rPh>
    <rPh sb="8" eb="10">
      <t>メンセキ</t>
    </rPh>
    <rPh sb="12" eb="17">
      <t>ケイザイサンギョウショウ</t>
    </rPh>
    <rPh sb="22" eb="23">
      <t>ネン</t>
    </rPh>
    <rPh sb="23" eb="27">
      <t>ケイザイコウゾウ</t>
    </rPh>
    <rPh sb="27" eb="31">
      <t>ジッタイチョウサ</t>
    </rPh>
    <rPh sb="32" eb="37">
      <t>チョウサヒョウジョウホウ</t>
    </rPh>
    <rPh sb="38" eb="40">
      <t>リヨウ</t>
    </rPh>
    <rPh sb="42" eb="44">
      <t>ドクジ</t>
    </rPh>
    <rPh sb="45" eb="48">
      <t>シュウケイトウ</t>
    </rPh>
    <rPh sb="49" eb="50">
      <t>オコナ</t>
    </rPh>
    <phoneticPr fontId="7"/>
  </si>
  <si>
    <t>　注３）2024年より、原野等の調査方法を変更しました。</t>
    <rPh sb="1" eb="2">
      <t>チュウ</t>
    </rPh>
    <rPh sb="8" eb="9">
      <t>ネン</t>
    </rPh>
    <rPh sb="12" eb="15">
      <t>ゲンヤナド</t>
    </rPh>
    <rPh sb="16" eb="20">
      <t>チョウサホウホウ</t>
    </rPh>
    <rPh sb="21" eb="23">
      <t>ヘンコウ</t>
    </rPh>
    <phoneticPr fontId="11"/>
  </si>
  <si>
    <t>-</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</si>
</sst>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3" x14ac:knownFonts="1">
    <font>
      <sz val="11"/>
      <color theme="1"/>
      <name val="ＭＳ Ｐゴシック"/>
      <family val="3"/>
      <charset val="128"/>
      <scheme val="minor"/>
    </font>
    <font>
      <sz val="8.9499999999999993"/>
      <name val="ＭＳ ゴシック"/>
      <family val="3"/>
      <charset val="128"/>
    </font>
    <font>
      <sz val="6"/>
      <name val="ＭＳ Ｐゴシック"/>
      <family val="3"/>
      <charset val="128"/>
    </font>
    <font>
      <sz val="9.9499999999999993"/>
      <name val="ＭＳ ゴシック"/>
      <family val="3"/>
      <charset val="128"/>
    </font>
    <font>
      <sz val="11"/>
      <name val="ＭＳ Ｐゴシック"/>
      <family val="3"/>
      <charset val="128"/>
    </font>
    <font>
      <b/>
      <sz val="9.9499999999999993"/>
      <name val="ＭＳ Ｐゴシック"/>
      <family val="3"/>
      <charset val="128"/>
    </font>
    <font>
      <sz val="7.95"/>
      <name val="ＭＳ Ｐゴシック"/>
      <family val="3"/>
      <charset val="128"/>
    </font>
    <font>
      <sz val="6"/>
      <name val="ＭＳ Ｐゴシック"/>
      <family val="3"/>
      <charset val="128"/>
    </font>
    <font>
      <sz val="10"/>
      <name val="ＭＳ ゴシック"/>
      <family val="3"/>
      <charset val="128"/>
    </font>
    <font>
      <sz val="9"/>
      <name val="ＭＳ ゴシック"/>
      <family val="3"/>
      <charset val="128"/>
    </font>
    <font>
      <sz val="9"/>
      <color theme="1"/>
      <name val="ＭＳ Ｐゴシック"/>
      <family val="3"/>
      <charset val="128"/>
      <scheme val="minor"/>
    </font>
    <font>
      <sz val="6"/>
      <name val="ＭＳ Ｐゴシック"/>
      <family val="3"/>
      <charset val="128"/>
      <scheme val="minor"/>
    </font>
    <font>
      <sz val="9"/>
      <color theme="1"/>
      <name val="ＭＳ 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alignment vertical="center"/>
    </xf>
    <xf numFmtId="38" fontId="4" fillId="0" borderId="0" applyFont="0" applyFill="0" applyBorder="0" applyAlignment="0" applyProtection="0"/>
    <xf numFmtId="0" fontId="1" fillId="0" borderId="0"/>
    <xf numFmtId="0" fontId="8" fillId="0" borderId="0"/>
  </cellStyleXfs>
  <cellXfs count="48">
    <xf numFmtId="0" fontId="0" fillId="0" borderId="0" xfId="0">
      <alignment vertical="center"/>
    </xf>
    <xf numFmtId="0" fontId="3" fillId="0" borderId="2" xfId="2" applyFont="1" applyFill="1" applyBorder="1" applyAlignment="1">
      <alignment horizontal="center"/>
    </xf>
    <xf numFmtId="0" fontId="3" fillId="0" borderId="3" xfId="2" applyFont="1" applyFill="1" applyBorder="1" applyAlignment="1">
      <alignment horizontal="center"/>
    </xf>
    <xf numFmtId="0" fontId="3" fillId="0" borderId="3" xfId="2" applyFont="1" applyFill="1" applyBorder="1" applyAlignment="1"/>
    <xf numFmtId="0" fontId="3" fillId="0" borderId="4" xfId="2" applyFont="1" applyFill="1" applyBorder="1" applyAlignment="1"/>
    <xf numFmtId="0" fontId="5" fillId="0" borderId="0" xfId="0" applyFont="1" applyFill="1">
      <alignment vertical="center"/>
    </xf>
    <xf numFmtId="0" fontId="6" fillId="0" borderId="0" xfId="0" applyFont="1" applyFill="1">
      <alignment vertical="center"/>
    </xf>
    <xf numFmtId="0" fontId="1" fillId="0" borderId="0" xfId="2" applyFont="1" applyFill="1"/>
    <xf numFmtId="0" fontId="1" fillId="0" borderId="0" xfId="2" applyFont="1" applyFill="1" applyAlignment="1"/>
    <xf numFmtId="0" fontId="3" fillId="0" borderId="2" xfId="2" applyFont="1" applyFill="1" applyBorder="1" applyAlignment="1"/>
    <xf numFmtId="0" fontId="3" fillId="0" borderId="5" xfId="2" applyFont="1" applyFill="1" applyBorder="1" applyAlignment="1">
      <alignment horizontal="center"/>
    </xf>
    <xf numFmtId="0" fontId="3" fillId="0" borderId="6" xfId="2" applyFont="1" applyFill="1" applyBorder="1" applyAlignment="1"/>
    <xf numFmtId="0" fontId="3" fillId="0" borderId="7" xfId="2" applyFont="1" applyFill="1" applyBorder="1" applyAlignment="1"/>
    <xf numFmtId="0" fontId="3" fillId="0" borderId="5" xfId="2" applyFont="1" applyFill="1" applyBorder="1" applyAlignment="1"/>
    <xf numFmtId="0" fontId="3" fillId="0" borderId="5" xfId="2" applyFont="1" applyFill="1"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3" fillId="0" borderId="4" xfId="2" applyFont="1" applyFill="1" applyBorder="1"/>
    <xf numFmtId="0" fontId="3" fillId="0" borderId="1" xfId="2" applyFont="1" applyFill="1" applyBorder="1" applyAlignment="1">
      <alignment horizontal="center"/>
    </xf>
    <xf numFmtId="0" fontId="3" fillId="0" borderId="3" xfId="2" applyFont="1" applyFill="1" applyBorder="1"/>
    <xf numFmtId="177" fontId="1" fillId="0" borderId="0" xfId="2" applyNumberFormat="1" applyFont="1" applyFill="1"/>
    <xf numFmtId="0" fontId="9" fillId="0" borderId="1" xfId="2" applyFont="1" applyFill="1" applyBorder="1" applyAlignment="1">
      <alignment horizontal="center"/>
    </xf>
    <xf numFmtId="176" fontId="9" fillId="0" borderId="1" xfId="2" applyNumberFormat="1" applyFont="1" applyFill="1" applyBorder="1"/>
    <xf numFmtId="176" fontId="9" fillId="0" borderId="1" xfId="2" applyNumberFormat="1" applyFont="1" applyFill="1" applyBorder="1" applyProtection="1">
      <protection locked="0"/>
    </xf>
    <xf numFmtId="176" fontId="9" fillId="0" borderId="1" xfId="2" applyNumberFormat="1" applyFont="1" applyFill="1" applyBorder="1" applyAlignment="1" applyProtection="1">
      <alignment horizontal="center"/>
      <protection locked="0"/>
    </xf>
    <xf numFmtId="176" fontId="9" fillId="0" borderId="1" xfId="2" applyNumberFormat="1" applyFont="1" applyFill="1" applyBorder="1" applyAlignment="1">
      <alignment horizontal="center"/>
    </xf>
    <xf numFmtId="176" fontId="9" fillId="0" borderId="1" xfId="2" applyNumberFormat="1" applyFont="1" applyFill="1" applyBorder="1" applyAlignment="1"/>
    <xf numFmtId="176" fontId="3" fillId="0" borderId="1" xfId="2" applyNumberFormat="1" applyFont="1" applyFill="1" applyBorder="1" applyProtection="1">
      <protection locked="0"/>
    </xf>
    <xf numFmtId="176" fontId="3" fillId="0" borderId="1" xfId="2" applyNumberFormat="1" applyFont="1" applyFill="1" applyBorder="1" applyAlignment="1" applyProtection="1">
      <alignment horizontal="center"/>
      <protection locked="0"/>
    </xf>
    <xf numFmtId="176" fontId="3" fillId="0" borderId="1" xfId="2" applyNumberFormat="1" applyFont="1" applyFill="1" applyBorder="1" applyAlignment="1" applyProtection="1">
      <alignment horizontal="right"/>
      <protection locked="0"/>
    </xf>
    <xf numFmtId="176" fontId="3" fillId="0" borderId="1" xfId="2" quotePrefix="1" applyNumberFormat="1" applyFont="1" applyFill="1" applyBorder="1" applyAlignment="1" applyProtection="1">
      <alignment horizontal="center"/>
      <protection locked="0"/>
    </xf>
    <xf numFmtId="176" fontId="3" fillId="0" borderId="1" xfId="2" quotePrefix="1" applyNumberFormat="1" applyFont="1" applyFill="1" applyBorder="1" applyProtection="1">
      <protection locked="0"/>
    </xf>
    <xf numFmtId="176" fontId="10" fillId="0" borderId="0" xfId="0" applyNumberFormat="1" applyFont="1" applyFill="1">
      <alignment vertical="center"/>
    </xf>
    <xf numFmtId="176" fontId="9" fillId="0" borderId="1" xfId="2" applyNumberFormat="1" applyFont="1" applyFill="1" applyBorder="1" applyAlignment="1" applyProtection="1">
      <protection locked="0"/>
    </xf>
    <xf numFmtId="0" fontId="0" fillId="0" borderId="0" xfId="0" applyFill="1">
      <alignment vertical="center"/>
    </xf>
    <xf numFmtId="176" fontId="0" fillId="0" borderId="0" xfId="0" applyNumberFormat="1" applyFill="1">
      <alignment vertical="center"/>
    </xf>
    <xf numFmtId="0" fontId="10" fillId="0" borderId="0" xfId="0" applyFont="1" applyFill="1">
      <alignment vertical="center"/>
    </xf>
    <xf numFmtId="177" fontId="8" fillId="0" borderId="1" xfId="3" applyNumberFormat="1" applyFont="1" applyFill="1" applyBorder="1" applyAlignment="1">
      <alignment horizontal="right" vertical="center"/>
    </xf>
    <xf numFmtId="177" fontId="8" fillId="0" borderId="1" xfId="2" applyNumberFormat="1" applyFont="1" applyFill="1" applyBorder="1" applyAlignment="1">
      <alignment horizontal="right"/>
    </xf>
    <xf numFmtId="176" fontId="3" fillId="0" borderId="1" xfId="2" quotePrefix="1" applyNumberFormat="1" applyFont="1" applyFill="1" applyBorder="1" applyAlignment="1" applyProtection="1">
      <alignment horizontal="right"/>
      <protection locked="0"/>
    </xf>
    <xf numFmtId="0" fontId="12" fillId="0" borderId="0" xfId="0" applyFont="1" applyFill="1">
      <alignment vertical="center"/>
    </xf>
    <xf numFmtId="0" fontId="3" fillId="0" borderId="2" xfId="2" applyFont="1" applyFill="1" applyBorder="1" applyAlignment="1">
      <alignment horizontal="center" vertical="center"/>
    </xf>
    <xf numFmtId="0" fontId="3" fillId="0" borderId="3" xfId="2" applyFont="1" applyFill="1" applyBorder="1" applyAlignment="1">
      <alignment horizontal="center" vertical="center"/>
    </xf>
    <xf numFmtId="0" fontId="3" fillId="0" borderId="4" xfId="2" applyFont="1" applyFill="1" applyBorder="1" applyAlignment="1">
      <alignment horizontal="center" vertical="center"/>
    </xf>
    <xf numFmtId="0" fontId="3" fillId="0" borderId="8" xfId="2" applyFont="1" applyFill="1" applyBorder="1" applyAlignment="1">
      <alignment horizontal="center" vertical="center"/>
    </xf>
    <xf numFmtId="0" fontId="3" fillId="0" borderId="9" xfId="2" applyFont="1" applyFill="1" applyBorder="1" applyAlignment="1">
      <alignment horizontal="center" vertical="center"/>
    </xf>
    <xf numFmtId="0" fontId="3" fillId="0" borderId="10" xfId="2" applyFont="1" applyFill="1" applyBorder="1" applyAlignment="1">
      <alignment horizontal="center" vertical="center"/>
    </xf>
    <xf numFmtId="0" fontId="3" fillId="0" borderId="11" xfId="2" applyFont="1" applyFill="1" applyBorder="1" applyAlignment="1">
      <alignment horizontal="center" vertical="center"/>
    </xf>
  </cellXfs>
  <cellStyles count="4">
    <cellStyle name="桁区切り 2" xfId="1" xr:uid="{00000000-0005-0000-0000-000000000000}"/>
    <cellStyle name="標準" xfId="0" builtinId="0"/>
    <cellStyle name="標準 2" xfId="2" xr:uid="{00000000-0005-0000-0000-000002000000}"/>
    <cellStyle name="標準_茨城県（耕地面積、水陸稲、麦類）"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3F663-4014-4B34-BDF7-9BB926544651}">
  <sheetPr>
    <pageSetUpPr fitToPage="1"/>
  </sheetPr>
  <dimension ref="A1:AC53"/>
  <sheetViews>
    <sheetView tabSelected="1" view="pageBreakPreview" zoomScale="90" zoomScaleNormal="100" zoomScaleSheetLayoutView="90" workbookViewId="0">
      <pane xSplit="1" ySplit="7" topLeftCell="B8" activePane="bottomRight" state="frozen"/>
      <selection pane="topRight" activeCell="B1" sqref="B1"/>
      <selection pane="bottomLeft" activeCell="A8" sqref="A8"/>
      <selection pane="bottomRight" activeCell="A2" sqref="A2"/>
    </sheetView>
  </sheetViews>
  <sheetFormatPr defaultRowHeight="13.2" x14ac:dyDescent="0.2"/>
  <cols>
    <col min="1" max="27" width="10.33203125" style="34" customWidth="1"/>
    <col min="28" max="16384" width="8.88671875" style="34"/>
  </cols>
  <sheetData>
    <row r="1" spans="1:29" ht="4.8" customHeight="1" x14ac:dyDescent="0.2"/>
    <row r="2" spans="1:29" x14ac:dyDescent="0.2">
      <c r="A2" s="5" t="s">
        <v>64</v>
      </c>
    </row>
    <row r="3" spans="1:29" x14ac:dyDescent="0.2">
      <c r="A3" s="6" t="s">
        <v>77</v>
      </c>
      <c r="B3" s="35"/>
    </row>
    <row r="4" spans="1:29" x14ac:dyDescent="0.2">
      <c r="A4" s="6" t="s">
        <v>65</v>
      </c>
    </row>
    <row r="5" spans="1:29" ht="13.2" customHeight="1" x14ac:dyDescent="0.15">
      <c r="A5" s="9"/>
      <c r="B5" s="41" t="s">
        <v>63</v>
      </c>
      <c r="C5" s="10" t="s">
        <v>43</v>
      </c>
      <c r="D5" s="11"/>
      <c r="E5" s="11"/>
      <c r="F5" s="10" t="s">
        <v>66</v>
      </c>
      <c r="G5" s="11"/>
      <c r="H5" s="12"/>
      <c r="I5" s="1" t="s">
        <v>71</v>
      </c>
      <c r="J5" s="13" t="s">
        <v>72</v>
      </c>
      <c r="K5" s="11"/>
      <c r="L5" s="11"/>
      <c r="M5" s="11"/>
      <c r="N5" s="11"/>
      <c r="O5" s="11"/>
      <c r="P5" s="11"/>
      <c r="Q5" s="11"/>
      <c r="R5" s="12"/>
      <c r="S5" s="14" t="s">
        <v>67</v>
      </c>
      <c r="T5" s="15"/>
      <c r="U5" s="15"/>
      <c r="V5" s="16"/>
      <c r="W5" s="14" t="s">
        <v>68</v>
      </c>
      <c r="X5" s="15"/>
      <c r="Y5" s="15"/>
      <c r="Z5" s="16"/>
      <c r="AA5" s="1" t="s">
        <v>69</v>
      </c>
    </row>
    <row r="6" spans="1:29" x14ac:dyDescent="0.15">
      <c r="A6" s="4"/>
      <c r="B6" s="43"/>
      <c r="C6" s="44" t="s">
        <v>42</v>
      </c>
      <c r="D6" s="41" t="s">
        <v>44</v>
      </c>
      <c r="E6" s="46" t="s">
        <v>45</v>
      </c>
      <c r="F6" s="41" t="s">
        <v>42</v>
      </c>
      <c r="G6" s="41" t="s">
        <v>46</v>
      </c>
      <c r="H6" s="41" t="s">
        <v>47</v>
      </c>
      <c r="I6" s="17"/>
      <c r="J6" s="41" t="s">
        <v>42</v>
      </c>
      <c r="K6" s="10" t="s">
        <v>48</v>
      </c>
      <c r="L6" s="11"/>
      <c r="M6" s="11"/>
      <c r="N6" s="12"/>
      <c r="O6" s="10" t="s">
        <v>52</v>
      </c>
      <c r="P6" s="11"/>
      <c r="Q6" s="12"/>
      <c r="R6" s="18" t="s">
        <v>55</v>
      </c>
      <c r="S6" s="41" t="s">
        <v>42</v>
      </c>
      <c r="T6" s="1" t="s">
        <v>57</v>
      </c>
      <c r="U6" s="1" t="s">
        <v>58</v>
      </c>
      <c r="V6" s="1" t="s">
        <v>59</v>
      </c>
      <c r="W6" s="41" t="s">
        <v>42</v>
      </c>
      <c r="X6" s="1" t="s">
        <v>60</v>
      </c>
      <c r="Y6" s="1" t="s">
        <v>61</v>
      </c>
      <c r="Z6" s="1" t="s">
        <v>62</v>
      </c>
      <c r="AA6" s="4"/>
    </row>
    <row r="7" spans="1:29" x14ac:dyDescent="0.15">
      <c r="A7" s="3"/>
      <c r="B7" s="42"/>
      <c r="C7" s="45"/>
      <c r="D7" s="42"/>
      <c r="E7" s="47"/>
      <c r="F7" s="42"/>
      <c r="G7" s="42"/>
      <c r="H7" s="42"/>
      <c r="I7" s="19"/>
      <c r="J7" s="42"/>
      <c r="K7" s="18" t="s">
        <v>42</v>
      </c>
      <c r="L7" s="18" t="s">
        <v>49</v>
      </c>
      <c r="M7" s="18" t="s">
        <v>50</v>
      </c>
      <c r="N7" s="18" t="s">
        <v>51</v>
      </c>
      <c r="O7" s="18" t="s">
        <v>42</v>
      </c>
      <c r="P7" s="18" t="s">
        <v>53</v>
      </c>
      <c r="Q7" s="18" t="s">
        <v>54</v>
      </c>
      <c r="R7" s="18" t="s">
        <v>56</v>
      </c>
      <c r="S7" s="42"/>
      <c r="T7" s="2"/>
      <c r="U7" s="19"/>
      <c r="V7" s="2"/>
      <c r="W7" s="42"/>
      <c r="X7" s="2"/>
      <c r="Y7" s="19"/>
      <c r="Z7" s="19"/>
      <c r="AA7" s="3"/>
    </row>
    <row r="8" spans="1:29" s="36" customFormat="1" ht="10.8" x14ac:dyDescent="0.15">
      <c r="A8" s="21" t="s">
        <v>75</v>
      </c>
      <c r="B8" s="22">
        <f>C8+F8+I8+J8+S8+W8+AA8</f>
        <v>1062129</v>
      </c>
      <c r="C8" s="22">
        <f t="shared" ref="C8:AA8" si="0">SUM(C9:C50)</f>
        <v>53915</v>
      </c>
      <c r="D8" s="22">
        <f>SUM(D9:D50)</f>
        <v>41242</v>
      </c>
      <c r="E8" s="22">
        <f>SUM(E9:E50)</f>
        <v>12673</v>
      </c>
      <c r="F8" s="22">
        <f t="shared" si="0"/>
        <v>857268</v>
      </c>
      <c r="G8" s="22">
        <f t="shared" si="0"/>
        <v>176662</v>
      </c>
      <c r="H8" s="22">
        <f t="shared" si="0"/>
        <v>680606</v>
      </c>
      <c r="I8" s="22">
        <f>SUM(I9:I50)</f>
        <v>1825</v>
      </c>
      <c r="J8" s="22">
        <f t="shared" si="0"/>
        <v>28531</v>
      </c>
      <c r="K8" s="22">
        <f t="shared" si="0"/>
        <v>6343</v>
      </c>
      <c r="L8" s="22">
        <f>SUM(L9:L50)</f>
        <v>179</v>
      </c>
      <c r="M8" s="22">
        <f t="shared" si="0"/>
        <v>5231</v>
      </c>
      <c r="N8" s="22">
        <f t="shared" si="0"/>
        <v>933</v>
      </c>
      <c r="O8" s="22">
        <f t="shared" si="0"/>
        <v>19137</v>
      </c>
      <c r="P8" s="22">
        <f t="shared" si="0"/>
        <v>19018</v>
      </c>
      <c r="Q8" s="22">
        <f t="shared" si="0"/>
        <v>119</v>
      </c>
      <c r="R8" s="22">
        <f t="shared" si="0"/>
        <v>3051</v>
      </c>
      <c r="S8" s="22">
        <f t="shared" si="0"/>
        <v>30924</v>
      </c>
      <c r="T8" s="22">
        <f t="shared" si="0"/>
        <v>21932</v>
      </c>
      <c r="U8" s="22">
        <f t="shared" si="0"/>
        <v>3718</v>
      </c>
      <c r="V8" s="22">
        <f t="shared" si="0"/>
        <v>5274</v>
      </c>
      <c r="W8" s="22">
        <f>SUM(W9:W50)</f>
        <v>43385</v>
      </c>
      <c r="X8" s="22">
        <f t="shared" si="0"/>
        <v>26446</v>
      </c>
      <c r="Y8" s="22">
        <f t="shared" si="0"/>
        <v>3828</v>
      </c>
      <c r="Z8" s="22">
        <f t="shared" si="0"/>
        <v>13111</v>
      </c>
      <c r="AA8" s="22">
        <f t="shared" si="0"/>
        <v>46281</v>
      </c>
      <c r="AB8" s="32"/>
      <c r="AC8" s="32"/>
    </row>
    <row r="9" spans="1:29" s="36" customFormat="1" ht="12" x14ac:dyDescent="0.15">
      <c r="A9" s="21" t="s">
        <v>0</v>
      </c>
      <c r="B9" s="22">
        <f>C9+F9+J9+S9+W9+AA9</f>
        <v>20360</v>
      </c>
      <c r="C9" s="22">
        <f t="shared" ref="C9:C50" si="1">D9+E9</f>
        <v>3780</v>
      </c>
      <c r="D9" s="37">
        <v>2720</v>
      </c>
      <c r="E9" s="37">
        <v>1060</v>
      </c>
      <c r="F9" s="22">
        <f t="shared" ref="F9:F16" si="2">SUM(G9:H9)</f>
        <v>6017</v>
      </c>
      <c r="G9" s="27">
        <v>220</v>
      </c>
      <c r="H9" s="27">
        <v>5797</v>
      </c>
      <c r="I9" s="24" t="s">
        <v>73</v>
      </c>
      <c r="J9" s="22">
        <f t="shared" ref="J9:J50" si="3">SUM(K9,O9,R9)</f>
        <v>1492</v>
      </c>
      <c r="K9" s="22">
        <f t="shared" ref="K9:K50" si="4">SUM(L9:N9)</f>
        <v>24</v>
      </c>
      <c r="L9" s="27">
        <v>0</v>
      </c>
      <c r="M9" s="27">
        <v>0</v>
      </c>
      <c r="N9" s="27">
        <v>24</v>
      </c>
      <c r="O9" s="22">
        <f t="shared" ref="O9:O50" si="5">SUM(P9:Q9)</f>
        <v>1267</v>
      </c>
      <c r="P9" s="27">
        <v>1247</v>
      </c>
      <c r="Q9" s="27">
        <v>20</v>
      </c>
      <c r="R9" s="27">
        <v>201</v>
      </c>
      <c r="S9" s="22">
        <f t="shared" ref="S9:S16" si="6">+T9+U9+V9</f>
        <v>2065</v>
      </c>
      <c r="T9" s="22">
        <v>1928</v>
      </c>
      <c r="U9" s="27">
        <v>114</v>
      </c>
      <c r="V9" s="22">
        <v>23</v>
      </c>
      <c r="W9" s="22">
        <f>X9+Y9+Z9</f>
        <v>5696</v>
      </c>
      <c r="X9" s="22">
        <v>3719</v>
      </c>
      <c r="Y9" s="27">
        <v>139</v>
      </c>
      <c r="Z9" s="38">
        <v>1838</v>
      </c>
      <c r="AA9" s="22">
        <v>1310</v>
      </c>
      <c r="AB9" s="32"/>
      <c r="AC9" s="32"/>
    </row>
    <row r="10" spans="1:29" s="36" customFormat="1" ht="12" x14ac:dyDescent="0.15">
      <c r="A10" s="21" t="s">
        <v>1</v>
      </c>
      <c r="B10" s="22">
        <f>C10+F10+J10+S10+W10+AA10</f>
        <v>20657</v>
      </c>
      <c r="C10" s="22">
        <f t="shared" si="1"/>
        <v>2785</v>
      </c>
      <c r="D10" s="37">
        <v>2570</v>
      </c>
      <c r="E10" s="37">
        <v>215</v>
      </c>
      <c r="F10" s="22">
        <f t="shared" si="2"/>
        <v>10838</v>
      </c>
      <c r="G10" s="27">
        <v>0</v>
      </c>
      <c r="H10" s="27">
        <v>10838</v>
      </c>
      <c r="I10" s="24" t="s">
        <v>73</v>
      </c>
      <c r="J10" s="22">
        <f t="shared" si="3"/>
        <v>1058</v>
      </c>
      <c r="K10" s="22">
        <f t="shared" si="4"/>
        <v>38</v>
      </c>
      <c r="L10" s="28" t="s">
        <v>73</v>
      </c>
      <c r="M10" s="27">
        <v>26</v>
      </c>
      <c r="N10" s="27">
        <v>12</v>
      </c>
      <c r="O10" s="22">
        <f t="shared" si="5"/>
        <v>830</v>
      </c>
      <c r="P10" s="27">
        <v>810</v>
      </c>
      <c r="Q10" s="27">
        <v>20</v>
      </c>
      <c r="R10" s="27">
        <v>190</v>
      </c>
      <c r="S10" s="22">
        <f t="shared" si="6"/>
        <v>1335</v>
      </c>
      <c r="T10" s="22">
        <v>1140</v>
      </c>
      <c r="U10" s="27">
        <v>157</v>
      </c>
      <c r="V10" s="22">
        <v>38</v>
      </c>
      <c r="W10" s="22">
        <f t="shared" ref="W10:W50" si="7">X10+Y10+Z10</f>
        <v>2805</v>
      </c>
      <c r="X10" s="22">
        <v>1746</v>
      </c>
      <c r="Y10" s="27">
        <v>291</v>
      </c>
      <c r="Z10" s="38">
        <v>768</v>
      </c>
      <c r="AA10" s="22">
        <v>1836</v>
      </c>
    </row>
    <row r="11" spans="1:29" s="36" customFormat="1" ht="12" x14ac:dyDescent="0.15">
      <c r="A11" s="21" t="s">
        <v>2</v>
      </c>
      <c r="B11" s="22">
        <f t="shared" ref="B11:B50" si="8">C11+F11+I11+J11+S11+W11+AA11</f>
        <v>217761</v>
      </c>
      <c r="C11" s="22">
        <f t="shared" si="1"/>
        <v>4480</v>
      </c>
      <c r="D11" s="37">
        <v>2960</v>
      </c>
      <c r="E11" s="37">
        <v>1520</v>
      </c>
      <c r="F11" s="22">
        <f t="shared" si="2"/>
        <v>199422</v>
      </c>
      <c r="G11" s="27">
        <v>80255</v>
      </c>
      <c r="H11" s="27">
        <v>119167</v>
      </c>
      <c r="I11" s="23">
        <v>773</v>
      </c>
      <c r="J11" s="22">
        <f t="shared" si="3"/>
        <v>2736</v>
      </c>
      <c r="K11" s="22">
        <f t="shared" si="4"/>
        <v>835</v>
      </c>
      <c r="L11" s="27">
        <v>77</v>
      </c>
      <c r="M11" s="27">
        <v>750</v>
      </c>
      <c r="N11" s="27">
        <v>8</v>
      </c>
      <c r="O11" s="22">
        <f t="shared" si="5"/>
        <v>1682</v>
      </c>
      <c r="P11" s="27">
        <v>1682</v>
      </c>
      <c r="Q11" s="28" t="s">
        <v>73</v>
      </c>
      <c r="R11" s="27">
        <v>219</v>
      </c>
      <c r="S11" s="22">
        <f t="shared" si="6"/>
        <v>3213</v>
      </c>
      <c r="T11" s="22">
        <v>1914</v>
      </c>
      <c r="U11" s="27">
        <v>297</v>
      </c>
      <c r="V11" s="22">
        <v>1002</v>
      </c>
      <c r="W11" s="22">
        <f t="shared" si="7"/>
        <v>2439</v>
      </c>
      <c r="X11" s="22">
        <v>1290</v>
      </c>
      <c r="Y11" s="27">
        <v>85</v>
      </c>
      <c r="Z11" s="38">
        <v>1064</v>
      </c>
      <c r="AA11" s="22">
        <v>4698</v>
      </c>
    </row>
    <row r="12" spans="1:29" s="36" customFormat="1" ht="12" x14ac:dyDescent="0.15">
      <c r="A12" s="21" t="s">
        <v>3</v>
      </c>
      <c r="B12" s="22">
        <f>C12+F12+J12+S12+W12+AA12</f>
        <v>9125</v>
      </c>
      <c r="C12" s="22">
        <f t="shared" si="1"/>
        <v>181</v>
      </c>
      <c r="D12" s="37">
        <v>151</v>
      </c>
      <c r="E12" s="37">
        <v>30</v>
      </c>
      <c r="F12" s="22">
        <f t="shared" si="2"/>
        <v>4404</v>
      </c>
      <c r="G12" s="27">
        <v>208</v>
      </c>
      <c r="H12" s="27">
        <v>4196</v>
      </c>
      <c r="I12" s="24" t="s">
        <v>73</v>
      </c>
      <c r="J12" s="22">
        <f t="shared" si="3"/>
        <v>198</v>
      </c>
      <c r="K12" s="22">
        <f t="shared" si="4"/>
        <v>48</v>
      </c>
      <c r="L12" s="28" t="s">
        <v>73</v>
      </c>
      <c r="M12" s="27">
        <v>4</v>
      </c>
      <c r="N12" s="27">
        <v>44</v>
      </c>
      <c r="O12" s="22">
        <f t="shared" si="5"/>
        <v>139</v>
      </c>
      <c r="P12" s="27">
        <v>137</v>
      </c>
      <c r="Q12" s="27">
        <v>2</v>
      </c>
      <c r="R12" s="27">
        <v>11</v>
      </c>
      <c r="S12" s="22">
        <f t="shared" si="6"/>
        <v>668</v>
      </c>
      <c r="T12" s="22">
        <v>638</v>
      </c>
      <c r="U12" s="27">
        <v>10</v>
      </c>
      <c r="V12" s="22">
        <v>20</v>
      </c>
      <c r="W12" s="22">
        <f t="shared" si="7"/>
        <v>1885</v>
      </c>
      <c r="X12" s="22">
        <v>1121</v>
      </c>
      <c r="Y12" s="27">
        <v>156</v>
      </c>
      <c r="Z12" s="38">
        <v>608</v>
      </c>
      <c r="AA12" s="22">
        <v>1789</v>
      </c>
    </row>
    <row r="13" spans="1:29" s="36" customFormat="1" ht="12" x14ac:dyDescent="0.15">
      <c r="A13" s="21" t="s">
        <v>4</v>
      </c>
      <c r="B13" s="22">
        <f>C13+F13+J13+S13+W13+AA13</f>
        <v>47233</v>
      </c>
      <c r="C13" s="22">
        <f t="shared" si="1"/>
        <v>2369</v>
      </c>
      <c r="D13" s="37">
        <v>1880</v>
      </c>
      <c r="E13" s="37">
        <v>489</v>
      </c>
      <c r="F13" s="22">
        <f t="shared" si="2"/>
        <v>37987</v>
      </c>
      <c r="G13" s="27">
        <v>363</v>
      </c>
      <c r="H13" s="27">
        <v>37624</v>
      </c>
      <c r="I13" s="24" t="s">
        <v>73</v>
      </c>
      <c r="J13" s="22">
        <f t="shared" si="3"/>
        <v>1053</v>
      </c>
      <c r="K13" s="22">
        <f t="shared" si="4"/>
        <v>73</v>
      </c>
      <c r="L13" s="28" t="s">
        <v>73</v>
      </c>
      <c r="M13" s="27">
        <v>39</v>
      </c>
      <c r="N13" s="27">
        <v>34</v>
      </c>
      <c r="O13" s="22">
        <f t="shared" si="5"/>
        <v>841</v>
      </c>
      <c r="P13" s="27">
        <v>834</v>
      </c>
      <c r="Q13" s="27">
        <v>7</v>
      </c>
      <c r="R13" s="27">
        <v>139</v>
      </c>
      <c r="S13" s="22">
        <f t="shared" si="6"/>
        <v>1408</v>
      </c>
      <c r="T13" s="22">
        <v>971</v>
      </c>
      <c r="U13" s="27">
        <v>205</v>
      </c>
      <c r="V13" s="22">
        <v>232</v>
      </c>
      <c r="W13" s="22">
        <f t="shared" si="7"/>
        <v>2139</v>
      </c>
      <c r="X13" s="22">
        <v>1237</v>
      </c>
      <c r="Y13" s="27">
        <v>337</v>
      </c>
      <c r="Z13" s="38">
        <v>565</v>
      </c>
      <c r="AA13" s="22">
        <v>2277</v>
      </c>
    </row>
    <row r="14" spans="1:29" s="36" customFormat="1" ht="12" x14ac:dyDescent="0.15">
      <c r="A14" s="21" t="s">
        <v>5</v>
      </c>
      <c r="B14" s="22">
        <f t="shared" si="8"/>
        <v>67645</v>
      </c>
      <c r="C14" s="22">
        <f t="shared" si="1"/>
        <v>3816</v>
      </c>
      <c r="D14" s="37">
        <v>3100</v>
      </c>
      <c r="E14" s="37">
        <v>716</v>
      </c>
      <c r="F14" s="22">
        <f t="shared" si="2"/>
        <v>53343</v>
      </c>
      <c r="G14" s="27">
        <v>16179</v>
      </c>
      <c r="H14" s="27">
        <v>37164</v>
      </c>
      <c r="I14" s="23">
        <v>273</v>
      </c>
      <c r="J14" s="22">
        <f t="shared" si="3"/>
        <v>1486</v>
      </c>
      <c r="K14" s="22">
        <f t="shared" si="4"/>
        <v>494</v>
      </c>
      <c r="L14" s="27">
        <v>0</v>
      </c>
      <c r="M14" s="27">
        <v>279</v>
      </c>
      <c r="N14" s="27">
        <v>215</v>
      </c>
      <c r="O14" s="22">
        <f t="shared" si="5"/>
        <v>763</v>
      </c>
      <c r="P14" s="27">
        <v>760</v>
      </c>
      <c r="Q14" s="27">
        <v>3</v>
      </c>
      <c r="R14" s="27">
        <v>229</v>
      </c>
      <c r="S14" s="22">
        <f t="shared" si="6"/>
        <v>2129</v>
      </c>
      <c r="T14" s="22">
        <v>1214</v>
      </c>
      <c r="U14" s="27">
        <v>261</v>
      </c>
      <c r="V14" s="22">
        <v>654</v>
      </c>
      <c r="W14" s="22">
        <f t="shared" si="7"/>
        <v>2264</v>
      </c>
      <c r="X14" s="22">
        <v>1502</v>
      </c>
      <c r="Y14" s="27">
        <v>188</v>
      </c>
      <c r="Z14" s="38">
        <v>574</v>
      </c>
      <c r="AA14" s="22">
        <v>4334</v>
      </c>
    </row>
    <row r="15" spans="1:29" s="36" customFormat="1" ht="12" x14ac:dyDescent="0.15">
      <c r="A15" s="21" t="s">
        <v>6</v>
      </c>
      <c r="B15" s="22">
        <f>C15+F15+J15+S15+W15+AA15</f>
        <v>11701</v>
      </c>
      <c r="C15" s="22">
        <f t="shared" si="1"/>
        <v>425</v>
      </c>
      <c r="D15" s="37">
        <v>258</v>
      </c>
      <c r="E15" s="37">
        <v>167</v>
      </c>
      <c r="F15" s="22">
        <f t="shared" si="2"/>
        <v>9307</v>
      </c>
      <c r="G15" s="27">
        <v>317</v>
      </c>
      <c r="H15" s="27">
        <v>8990</v>
      </c>
      <c r="I15" s="24" t="s">
        <v>73</v>
      </c>
      <c r="J15" s="22">
        <f t="shared" si="3"/>
        <v>476</v>
      </c>
      <c r="K15" s="22">
        <f t="shared" si="4"/>
        <v>3</v>
      </c>
      <c r="L15" s="28" t="s">
        <v>73</v>
      </c>
      <c r="M15" s="28" t="s">
        <v>73</v>
      </c>
      <c r="N15" s="27">
        <v>3</v>
      </c>
      <c r="O15" s="22">
        <f t="shared" si="5"/>
        <v>454</v>
      </c>
      <c r="P15" s="27">
        <v>453</v>
      </c>
      <c r="Q15" s="27">
        <v>1</v>
      </c>
      <c r="R15" s="27">
        <v>19</v>
      </c>
      <c r="S15" s="22">
        <f t="shared" si="6"/>
        <v>345</v>
      </c>
      <c r="T15" s="22">
        <v>265</v>
      </c>
      <c r="U15" s="27">
        <v>43</v>
      </c>
      <c r="V15" s="22">
        <v>37</v>
      </c>
      <c r="W15" s="22">
        <f t="shared" si="7"/>
        <v>592</v>
      </c>
      <c r="X15" s="22">
        <v>335</v>
      </c>
      <c r="Y15" s="27">
        <v>96</v>
      </c>
      <c r="Z15" s="38">
        <v>161</v>
      </c>
      <c r="AA15" s="22">
        <v>556</v>
      </c>
    </row>
    <row r="16" spans="1:29" s="36" customFormat="1" ht="12" x14ac:dyDescent="0.15">
      <c r="A16" s="21" t="s">
        <v>7</v>
      </c>
      <c r="B16" s="22">
        <f t="shared" si="8"/>
        <v>17486</v>
      </c>
      <c r="C16" s="22">
        <f t="shared" si="1"/>
        <v>754</v>
      </c>
      <c r="D16" s="37">
        <v>614</v>
      </c>
      <c r="E16" s="37">
        <v>140</v>
      </c>
      <c r="F16" s="22">
        <f t="shared" si="2"/>
        <v>12131</v>
      </c>
      <c r="G16" s="27">
        <v>237</v>
      </c>
      <c r="H16" s="27">
        <v>11894</v>
      </c>
      <c r="I16" s="23">
        <v>48</v>
      </c>
      <c r="J16" s="22">
        <f t="shared" si="3"/>
        <v>501</v>
      </c>
      <c r="K16" s="22">
        <f t="shared" si="4"/>
        <v>122</v>
      </c>
      <c r="L16" s="28" t="s">
        <v>73</v>
      </c>
      <c r="M16" s="27">
        <v>87</v>
      </c>
      <c r="N16" s="27">
        <v>35</v>
      </c>
      <c r="O16" s="22">
        <f t="shared" si="5"/>
        <v>334</v>
      </c>
      <c r="P16" s="27">
        <v>334</v>
      </c>
      <c r="Q16" s="28" t="s">
        <v>73</v>
      </c>
      <c r="R16" s="27">
        <v>45</v>
      </c>
      <c r="S16" s="22">
        <f t="shared" si="6"/>
        <v>653</v>
      </c>
      <c r="T16" s="22">
        <v>545</v>
      </c>
      <c r="U16" s="27">
        <v>63</v>
      </c>
      <c r="V16" s="22">
        <v>45</v>
      </c>
      <c r="W16" s="22">
        <f t="shared" si="7"/>
        <v>965</v>
      </c>
      <c r="X16" s="22">
        <v>558</v>
      </c>
      <c r="Y16" s="27">
        <v>73</v>
      </c>
      <c r="Z16" s="38">
        <v>334</v>
      </c>
      <c r="AA16" s="22">
        <v>2434</v>
      </c>
    </row>
    <row r="17" spans="1:27" s="36" customFormat="1" ht="12" x14ac:dyDescent="0.15">
      <c r="A17" s="21" t="s">
        <v>8</v>
      </c>
      <c r="B17" s="22">
        <f>C17+J17+S17+W17+AA17</f>
        <v>5366</v>
      </c>
      <c r="C17" s="22">
        <f t="shared" si="1"/>
        <v>1931</v>
      </c>
      <c r="D17" s="37">
        <v>1510</v>
      </c>
      <c r="E17" s="37">
        <v>421</v>
      </c>
      <c r="F17" s="25" t="s">
        <v>74</v>
      </c>
      <c r="G17" s="30" t="s">
        <v>73</v>
      </c>
      <c r="H17" s="30" t="s">
        <v>73</v>
      </c>
      <c r="I17" s="24" t="s">
        <v>73</v>
      </c>
      <c r="J17" s="22">
        <f t="shared" si="3"/>
        <v>1129</v>
      </c>
      <c r="K17" s="22">
        <f t="shared" si="4"/>
        <v>0</v>
      </c>
      <c r="L17" s="29">
        <v>0</v>
      </c>
      <c r="M17" s="28" t="s">
        <v>73</v>
      </c>
      <c r="N17" s="30" t="s">
        <v>73</v>
      </c>
      <c r="O17" s="22">
        <f t="shared" si="5"/>
        <v>1017</v>
      </c>
      <c r="P17" s="27">
        <v>1017</v>
      </c>
      <c r="Q17" s="28" t="s">
        <v>73</v>
      </c>
      <c r="R17" s="27">
        <v>112</v>
      </c>
      <c r="S17" s="22">
        <f>+T17+U17</f>
        <v>674</v>
      </c>
      <c r="T17" s="22">
        <v>608</v>
      </c>
      <c r="U17" s="27">
        <v>66</v>
      </c>
      <c r="V17" s="25" t="s">
        <v>73</v>
      </c>
      <c r="W17" s="22">
        <f t="shared" si="7"/>
        <v>1398</v>
      </c>
      <c r="X17" s="26">
        <v>926</v>
      </c>
      <c r="Y17" s="27">
        <v>69</v>
      </c>
      <c r="Z17" s="38">
        <v>403</v>
      </c>
      <c r="AA17" s="26">
        <v>234</v>
      </c>
    </row>
    <row r="18" spans="1:27" s="36" customFormat="1" ht="12" x14ac:dyDescent="0.15">
      <c r="A18" s="21" t="s">
        <v>9</v>
      </c>
      <c r="B18" s="22">
        <f t="shared" si="8"/>
        <v>50424</v>
      </c>
      <c r="C18" s="22">
        <f t="shared" si="1"/>
        <v>3283</v>
      </c>
      <c r="D18" s="37">
        <v>2560</v>
      </c>
      <c r="E18" s="37">
        <v>723</v>
      </c>
      <c r="F18" s="22">
        <f t="shared" ref="F18:F23" si="9">SUM(G18:H18)</f>
        <v>38574</v>
      </c>
      <c r="G18" s="27">
        <v>4738</v>
      </c>
      <c r="H18" s="27">
        <v>33836</v>
      </c>
      <c r="I18" s="23">
        <v>296</v>
      </c>
      <c r="J18" s="22">
        <f t="shared" si="3"/>
        <v>1305</v>
      </c>
      <c r="K18" s="22">
        <f t="shared" si="4"/>
        <v>664</v>
      </c>
      <c r="L18" s="28" t="s">
        <v>73</v>
      </c>
      <c r="M18" s="27">
        <v>379</v>
      </c>
      <c r="N18" s="27">
        <v>285</v>
      </c>
      <c r="O18" s="22">
        <f t="shared" si="5"/>
        <v>452</v>
      </c>
      <c r="P18" s="27">
        <v>446</v>
      </c>
      <c r="Q18" s="27">
        <v>6</v>
      </c>
      <c r="R18" s="27">
        <v>189</v>
      </c>
      <c r="S18" s="22">
        <f t="shared" ref="S18:S23" si="10">+T18+U18+V18</f>
        <v>1536</v>
      </c>
      <c r="T18" s="22">
        <v>946</v>
      </c>
      <c r="U18" s="27">
        <v>216</v>
      </c>
      <c r="V18" s="22">
        <v>374</v>
      </c>
      <c r="W18" s="22">
        <f t="shared" si="7"/>
        <v>1709</v>
      </c>
      <c r="X18" s="22">
        <v>1016</v>
      </c>
      <c r="Y18" s="27">
        <v>162</v>
      </c>
      <c r="Z18" s="38">
        <v>531</v>
      </c>
      <c r="AA18" s="22">
        <v>3721</v>
      </c>
    </row>
    <row r="19" spans="1:27" s="36" customFormat="1" ht="12" x14ac:dyDescent="0.15">
      <c r="A19" s="21" t="s">
        <v>10</v>
      </c>
      <c r="B19" s="22">
        <f>C19+F19+J19+S19+W19+AA19</f>
        <v>7481</v>
      </c>
      <c r="C19" s="22">
        <f t="shared" si="1"/>
        <v>1186</v>
      </c>
      <c r="D19" s="37">
        <v>730</v>
      </c>
      <c r="E19" s="37">
        <v>456</v>
      </c>
      <c r="F19" s="22">
        <f t="shared" si="9"/>
        <v>2931</v>
      </c>
      <c r="G19" s="39" t="s">
        <v>73</v>
      </c>
      <c r="H19" s="27">
        <v>2931</v>
      </c>
      <c r="I19" s="24" t="s">
        <v>73</v>
      </c>
      <c r="J19" s="22">
        <f t="shared" si="3"/>
        <v>326</v>
      </c>
      <c r="K19" s="22">
        <f t="shared" si="4"/>
        <v>41</v>
      </c>
      <c r="L19" s="28" t="s">
        <v>73</v>
      </c>
      <c r="M19" s="27">
        <v>7</v>
      </c>
      <c r="N19" s="27">
        <v>34</v>
      </c>
      <c r="O19" s="22">
        <f t="shared" si="5"/>
        <v>231</v>
      </c>
      <c r="P19" s="27">
        <v>229</v>
      </c>
      <c r="Q19" s="27">
        <v>2</v>
      </c>
      <c r="R19" s="27">
        <v>54</v>
      </c>
      <c r="S19" s="22">
        <f t="shared" si="10"/>
        <v>719</v>
      </c>
      <c r="T19" s="22">
        <v>599</v>
      </c>
      <c r="U19" s="27">
        <v>105</v>
      </c>
      <c r="V19" s="22">
        <v>15</v>
      </c>
      <c r="W19" s="22">
        <f t="shared" si="7"/>
        <v>1219</v>
      </c>
      <c r="X19" s="22">
        <v>719</v>
      </c>
      <c r="Y19" s="27">
        <v>164</v>
      </c>
      <c r="Z19" s="38">
        <v>336</v>
      </c>
      <c r="AA19" s="22">
        <v>1100</v>
      </c>
    </row>
    <row r="20" spans="1:27" s="36" customFormat="1" ht="12" x14ac:dyDescent="0.15">
      <c r="A20" s="21" t="s">
        <v>11</v>
      </c>
      <c r="B20" s="22">
        <f t="shared" si="8"/>
        <v>11602</v>
      </c>
      <c r="C20" s="22">
        <f t="shared" si="1"/>
        <v>210</v>
      </c>
      <c r="D20" s="37">
        <v>190</v>
      </c>
      <c r="E20" s="37">
        <v>20</v>
      </c>
      <c r="F20" s="22">
        <f t="shared" si="9"/>
        <v>7498</v>
      </c>
      <c r="G20" s="29" t="s">
        <v>73</v>
      </c>
      <c r="H20" s="27">
        <v>7498</v>
      </c>
      <c r="I20" s="23">
        <v>11</v>
      </c>
      <c r="J20" s="22">
        <f t="shared" si="3"/>
        <v>223</v>
      </c>
      <c r="K20" s="22">
        <f t="shared" si="4"/>
        <v>40</v>
      </c>
      <c r="L20" s="28" t="s">
        <v>73</v>
      </c>
      <c r="M20" s="27">
        <v>7</v>
      </c>
      <c r="N20" s="27">
        <v>33</v>
      </c>
      <c r="O20" s="22">
        <f t="shared" si="5"/>
        <v>169</v>
      </c>
      <c r="P20" s="27">
        <v>169</v>
      </c>
      <c r="Q20" s="27">
        <v>0</v>
      </c>
      <c r="R20" s="27">
        <v>14</v>
      </c>
      <c r="S20" s="22">
        <f t="shared" si="10"/>
        <v>624</v>
      </c>
      <c r="T20" s="22">
        <v>586</v>
      </c>
      <c r="U20" s="27">
        <v>17</v>
      </c>
      <c r="V20" s="22">
        <v>21</v>
      </c>
      <c r="W20" s="22">
        <f t="shared" si="7"/>
        <v>1487</v>
      </c>
      <c r="X20" s="22">
        <v>713</v>
      </c>
      <c r="Y20" s="27">
        <v>187</v>
      </c>
      <c r="Z20" s="38">
        <v>587</v>
      </c>
      <c r="AA20" s="22">
        <v>1549</v>
      </c>
    </row>
    <row r="21" spans="1:27" s="36" customFormat="1" ht="12" x14ac:dyDescent="0.15">
      <c r="A21" s="21" t="s">
        <v>12</v>
      </c>
      <c r="B21" s="22">
        <f>C21+F21+J21+S21+W21+AA21</f>
        <v>8781</v>
      </c>
      <c r="C21" s="22">
        <f t="shared" si="1"/>
        <v>1446</v>
      </c>
      <c r="D21" s="37">
        <v>635</v>
      </c>
      <c r="E21" s="37">
        <v>811</v>
      </c>
      <c r="F21" s="22">
        <f t="shared" si="9"/>
        <v>1734</v>
      </c>
      <c r="G21" s="27">
        <v>43</v>
      </c>
      <c r="H21" s="27">
        <v>1691</v>
      </c>
      <c r="I21" s="24" t="s">
        <v>73</v>
      </c>
      <c r="J21" s="22">
        <f t="shared" si="3"/>
        <v>1398</v>
      </c>
      <c r="K21" s="22">
        <f t="shared" si="4"/>
        <v>25</v>
      </c>
      <c r="L21" s="28" t="s">
        <v>73</v>
      </c>
      <c r="M21" s="28" t="s">
        <v>73</v>
      </c>
      <c r="N21" s="27">
        <v>25</v>
      </c>
      <c r="O21" s="22">
        <f t="shared" si="5"/>
        <v>1326</v>
      </c>
      <c r="P21" s="27">
        <v>1326</v>
      </c>
      <c r="Q21" s="27">
        <v>0</v>
      </c>
      <c r="R21" s="27">
        <v>47</v>
      </c>
      <c r="S21" s="22">
        <f t="shared" si="10"/>
        <v>923</v>
      </c>
      <c r="T21" s="22">
        <v>864</v>
      </c>
      <c r="U21" s="27">
        <v>48</v>
      </c>
      <c r="V21" s="22">
        <v>11</v>
      </c>
      <c r="W21" s="22">
        <f t="shared" si="7"/>
        <v>2479</v>
      </c>
      <c r="X21" s="22">
        <v>1531</v>
      </c>
      <c r="Y21" s="27">
        <v>294</v>
      </c>
      <c r="Z21" s="38">
        <v>654</v>
      </c>
      <c r="AA21" s="22">
        <v>801</v>
      </c>
    </row>
    <row r="22" spans="1:27" s="36" customFormat="1" ht="12" x14ac:dyDescent="0.15">
      <c r="A22" s="21" t="s">
        <v>13</v>
      </c>
      <c r="B22" s="22">
        <f>C22+F22+J22+S22+W22+AA22</f>
        <v>8757</v>
      </c>
      <c r="C22" s="22">
        <f t="shared" si="1"/>
        <v>838</v>
      </c>
      <c r="D22" s="37">
        <v>694</v>
      </c>
      <c r="E22" s="37">
        <v>144</v>
      </c>
      <c r="F22" s="22">
        <f t="shared" si="9"/>
        <v>3316</v>
      </c>
      <c r="G22" s="39">
        <v>0</v>
      </c>
      <c r="H22" s="27">
        <v>3316</v>
      </c>
      <c r="I22" s="24" t="s">
        <v>73</v>
      </c>
      <c r="J22" s="22">
        <f t="shared" si="3"/>
        <v>389</v>
      </c>
      <c r="K22" s="22">
        <f t="shared" si="4"/>
        <v>80</v>
      </c>
      <c r="L22" s="28" t="s">
        <v>73</v>
      </c>
      <c r="M22" s="27">
        <v>9</v>
      </c>
      <c r="N22" s="27">
        <v>71</v>
      </c>
      <c r="O22" s="22">
        <f t="shared" si="5"/>
        <v>258</v>
      </c>
      <c r="P22" s="27">
        <v>254</v>
      </c>
      <c r="Q22" s="27">
        <v>4</v>
      </c>
      <c r="R22" s="27">
        <v>51</v>
      </c>
      <c r="S22" s="22">
        <f t="shared" si="10"/>
        <v>762</v>
      </c>
      <c r="T22" s="22">
        <v>679</v>
      </c>
      <c r="U22" s="27">
        <v>69</v>
      </c>
      <c r="V22" s="22">
        <v>14</v>
      </c>
      <c r="W22" s="22">
        <f t="shared" si="7"/>
        <v>1779</v>
      </c>
      <c r="X22" s="22">
        <v>1127</v>
      </c>
      <c r="Y22" s="27">
        <v>253</v>
      </c>
      <c r="Z22" s="38">
        <v>399</v>
      </c>
      <c r="AA22" s="22">
        <v>1673</v>
      </c>
    </row>
    <row r="23" spans="1:27" s="36" customFormat="1" ht="12" x14ac:dyDescent="0.15">
      <c r="A23" s="21" t="s">
        <v>14</v>
      </c>
      <c r="B23" s="22">
        <f>C23+F23+J23+S23+W23+AA23</f>
        <v>22198</v>
      </c>
      <c r="C23" s="22">
        <f t="shared" si="1"/>
        <v>1062</v>
      </c>
      <c r="D23" s="37">
        <v>809</v>
      </c>
      <c r="E23" s="37">
        <v>253</v>
      </c>
      <c r="F23" s="22">
        <f t="shared" si="9"/>
        <v>18557</v>
      </c>
      <c r="G23" s="27">
        <v>650</v>
      </c>
      <c r="H23" s="27">
        <v>17907</v>
      </c>
      <c r="I23" s="24" t="s">
        <v>73</v>
      </c>
      <c r="J23" s="22">
        <f t="shared" si="3"/>
        <v>208</v>
      </c>
      <c r="K23" s="22">
        <f t="shared" si="4"/>
        <v>8</v>
      </c>
      <c r="L23" s="28" t="s">
        <v>73</v>
      </c>
      <c r="M23" s="28" t="s">
        <v>73</v>
      </c>
      <c r="N23" s="27">
        <v>8</v>
      </c>
      <c r="O23" s="22">
        <f t="shared" si="5"/>
        <v>140</v>
      </c>
      <c r="P23" s="27">
        <v>134</v>
      </c>
      <c r="Q23" s="27">
        <v>6</v>
      </c>
      <c r="R23" s="27">
        <v>60</v>
      </c>
      <c r="S23" s="22">
        <f t="shared" si="10"/>
        <v>542</v>
      </c>
      <c r="T23" s="22">
        <v>411</v>
      </c>
      <c r="U23" s="27">
        <v>60</v>
      </c>
      <c r="V23" s="22">
        <v>71</v>
      </c>
      <c r="W23" s="22">
        <f t="shared" si="7"/>
        <v>694</v>
      </c>
      <c r="X23" s="22">
        <v>465</v>
      </c>
      <c r="Y23" s="27">
        <v>47</v>
      </c>
      <c r="Z23" s="38">
        <v>182</v>
      </c>
      <c r="AA23" s="22">
        <v>1135</v>
      </c>
    </row>
    <row r="24" spans="1:27" s="36" customFormat="1" ht="12" x14ac:dyDescent="0.15">
      <c r="A24" s="21" t="s">
        <v>15</v>
      </c>
      <c r="B24" s="22">
        <f>C24+J24+S24+W24+AA24</f>
        <v>2819</v>
      </c>
      <c r="C24" s="22">
        <f t="shared" si="1"/>
        <v>919</v>
      </c>
      <c r="D24" s="37">
        <v>642</v>
      </c>
      <c r="E24" s="37">
        <v>277</v>
      </c>
      <c r="F24" s="25" t="s">
        <v>74</v>
      </c>
      <c r="G24" s="30" t="s">
        <v>73</v>
      </c>
      <c r="H24" s="30" t="s">
        <v>73</v>
      </c>
      <c r="I24" s="24" t="s">
        <v>73</v>
      </c>
      <c r="J24" s="22">
        <f t="shared" si="3"/>
        <v>555</v>
      </c>
      <c r="K24" s="25" t="s">
        <v>80</v>
      </c>
      <c r="L24" s="28" t="s">
        <v>73</v>
      </c>
      <c r="M24" s="28" t="s">
        <v>73</v>
      </c>
      <c r="N24" s="30" t="s">
        <v>73</v>
      </c>
      <c r="O24" s="22">
        <f t="shared" si="5"/>
        <v>507</v>
      </c>
      <c r="P24" s="27">
        <v>507</v>
      </c>
      <c r="Q24" s="28" t="s">
        <v>73</v>
      </c>
      <c r="R24" s="27">
        <v>48</v>
      </c>
      <c r="S24" s="22">
        <f>+T24+U24</f>
        <v>409</v>
      </c>
      <c r="T24" s="22">
        <v>361</v>
      </c>
      <c r="U24" s="27">
        <v>48</v>
      </c>
      <c r="V24" s="25" t="s">
        <v>73</v>
      </c>
      <c r="W24" s="22">
        <f t="shared" si="7"/>
        <v>881</v>
      </c>
      <c r="X24" s="26">
        <v>574</v>
      </c>
      <c r="Y24" s="27">
        <v>82</v>
      </c>
      <c r="Z24" s="38">
        <v>225</v>
      </c>
      <c r="AA24" s="26">
        <v>55</v>
      </c>
    </row>
    <row r="25" spans="1:27" s="36" customFormat="1" ht="12" x14ac:dyDescent="0.15">
      <c r="A25" s="21" t="s">
        <v>16</v>
      </c>
      <c r="B25" s="22">
        <f t="shared" si="8"/>
        <v>79253</v>
      </c>
      <c r="C25" s="22">
        <f t="shared" si="1"/>
        <v>1375</v>
      </c>
      <c r="D25" s="37">
        <v>1100</v>
      </c>
      <c r="E25" s="37">
        <v>275</v>
      </c>
      <c r="F25" s="22">
        <f>SUM(G25:H25)</f>
        <v>73925</v>
      </c>
      <c r="G25" s="27">
        <v>17415</v>
      </c>
      <c r="H25" s="27">
        <v>56510</v>
      </c>
      <c r="I25" s="23">
        <v>197</v>
      </c>
      <c r="J25" s="22">
        <f t="shared" si="3"/>
        <v>1077</v>
      </c>
      <c r="K25" s="22">
        <f t="shared" si="4"/>
        <v>394</v>
      </c>
      <c r="L25" s="27">
        <v>0</v>
      </c>
      <c r="M25" s="27">
        <v>393</v>
      </c>
      <c r="N25" s="27">
        <v>1</v>
      </c>
      <c r="O25" s="22">
        <f t="shared" si="5"/>
        <v>602</v>
      </c>
      <c r="P25" s="27">
        <v>600</v>
      </c>
      <c r="Q25" s="27">
        <v>2</v>
      </c>
      <c r="R25" s="27">
        <v>81</v>
      </c>
      <c r="S25" s="22">
        <f>+T25+U25+V25</f>
        <v>1050</v>
      </c>
      <c r="T25" s="22">
        <v>598</v>
      </c>
      <c r="U25" s="27">
        <v>91</v>
      </c>
      <c r="V25" s="22">
        <v>361</v>
      </c>
      <c r="W25" s="22">
        <f t="shared" si="7"/>
        <v>714</v>
      </c>
      <c r="X25" s="22">
        <v>372</v>
      </c>
      <c r="Y25" s="27">
        <v>72</v>
      </c>
      <c r="Z25" s="38">
        <v>270</v>
      </c>
      <c r="AA25" s="22">
        <v>915</v>
      </c>
    </row>
    <row r="26" spans="1:27" s="36" customFormat="1" ht="12" x14ac:dyDescent="0.15">
      <c r="A26" s="21" t="s">
        <v>17</v>
      </c>
      <c r="B26" s="22">
        <f>C26+F26+J26+S26+W26+AA26</f>
        <v>37465</v>
      </c>
      <c r="C26" s="22">
        <f t="shared" si="1"/>
        <v>1809</v>
      </c>
      <c r="D26" s="37">
        <v>1220</v>
      </c>
      <c r="E26" s="37">
        <v>589</v>
      </c>
      <c r="F26" s="22">
        <f>SUM(G26:H26)</f>
        <v>32182</v>
      </c>
      <c r="G26" s="27">
        <v>4730</v>
      </c>
      <c r="H26" s="27">
        <v>27452</v>
      </c>
      <c r="I26" s="24" t="s">
        <v>73</v>
      </c>
      <c r="J26" s="22">
        <f t="shared" si="3"/>
        <v>790</v>
      </c>
      <c r="K26" s="22">
        <f t="shared" si="4"/>
        <v>55</v>
      </c>
      <c r="L26" s="27">
        <v>0</v>
      </c>
      <c r="M26" s="27">
        <v>55</v>
      </c>
      <c r="N26" s="30" t="s">
        <v>73</v>
      </c>
      <c r="O26" s="22">
        <f t="shared" si="5"/>
        <v>645</v>
      </c>
      <c r="P26" s="27">
        <v>645</v>
      </c>
      <c r="Q26" s="28" t="s">
        <v>73</v>
      </c>
      <c r="R26" s="27">
        <v>90</v>
      </c>
      <c r="S26" s="22">
        <f>+T26+U26+V26</f>
        <v>779</v>
      </c>
      <c r="T26" s="22">
        <v>512</v>
      </c>
      <c r="U26" s="27">
        <v>156</v>
      </c>
      <c r="V26" s="22">
        <v>111</v>
      </c>
      <c r="W26" s="22">
        <f t="shared" si="7"/>
        <v>874</v>
      </c>
      <c r="X26" s="22">
        <v>510</v>
      </c>
      <c r="Y26" s="27">
        <v>80</v>
      </c>
      <c r="Z26" s="38">
        <v>284</v>
      </c>
      <c r="AA26" s="22">
        <v>1031</v>
      </c>
    </row>
    <row r="27" spans="1:27" s="36" customFormat="1" ht="12" x14ac:dyDescent="0.15">
      <c r="A27" s="21" t="s">
        <v>18</v>
      </c>
      <c r="B27" s="22">
        <f>C27+F27+J27+S27+W27+AA27</f>
        <v>103075</v>
      </c>
      <c r="C27" s="22">
        <f t="shared" si="1"/>
        <v>2801</v>
      </c>
      <c r="D27" s="37">
        <v>2050</v>
      </c>
      <c r="E27" s="37">
        <v>751</v>
      </c>
      <c r="F27" s="22">
        <f>SUM(G27:H27)</f>
        <v>92246</v>
      </c>
      <c r="G27" s="27">
        <v>2259</v>
      </c>
      <c r="H27" s="27">
        <v>89987</v>
      </c>
      <c r="I27" s="24" t="s">
        <v>73</v>
      </c>
      <c r="J27" s="22">
        <f t="shared" si="3"/>
        <v>1166</v>
      </c>
      <c r="K27" s="22">
        <f t="shared" si="4"/>
        <v>37</v>
      </c>
      <c r="L27" s="28" t="s">
        <v>73</v>
      </c>
      <c r="M27" s="27">
        <v>14</v>
      </c>
      <c r="N27" s="27">
        <v>23</v>
      </c>
      <c r="O27" s="22">
        <f t="shared" si="5"/>
        <v>977</v>
      </c>
      <c r="P27" s="27">
        <v>977</v>
      </c>
      <c r="Q27" s="28" t="s">
        <v>73</v>
      </c>
      <c r="R27" s="27">
        <v>152</v>
      </c>
      <c r="S27" s="22">
        <f>+T27+U27+V27</f>
        <v>2135</v>
      </c>
      <c r="T27" s="22">
        <v>1270</v>
      </c>
      <c r="U27" s="27">
        <v>275</v>
      </c>
      <c r="V27" s="22">
        <v>590</v>
      </c>
      <c r="W27" s="22">
        <f t="shared" si="7"/>
        <v>1386</v>
      </c>
      <c r="X27" s="22">
        <v>885</v>
      </c>
      <c r="Y27" s="27">
        <v>60</v>
      </c>
      <c r="Z27" s="38">
        <v>441</v>
      </c>
      <c r="AA27" s="22">
        <v>3341</v>
      </c>
    </row>
    <row r="28" spans="1:27" s="36" customFormat="1" ht="12" x14ac:dyDescent="0.15">
      <c r="A28" s="21" t="s">
        <v>19</v>
      </c>
      <c r="B28" s="22">
        <f t="shared" si="8"/>
        <v>85121</v>
      </c>
      <c r="C28" s="22">
        <f t="shared" si="1"/>
        <v>1121</v>
      </c>
      <c r="D28" s="37">
        <v>791</v>
      </c>
      <c r="E28" s="37">
        <v>330</v>
      </c>
      <c r="F28" s="22">
        <f>SUM(G28:H28)</f>
        <v>77678</v>
      </c>
      <c r="G28" s="27">
        <v>22652</v>
      </c>
      <c r="H28" s="27">
        <v>55026</v>
      </c>
      <c r="I28" s="23">
        <v>62</v>
      </c>
      <c r="J28" s="22">
        <f t="shared" si="3"/>
        <v>1500</v>
      </c>
      <c r="K28" s="22">
        <f t="shared" si="4"/>
        <v>605</v>
      </c>
      <c r="L28" s="27">
        <v>0</v>
      </c>
      <c r="M28" s="27">
        <v>605</v>
      </c>
      <c r="N28" s="27">
        <v>0</v>
      </c>
      <c r="O28" s="22">
        <f t="shared" si="5"/>
        <v>836</v>
      </c>
      <c r="P28" s="27">
        <v>836</v>
      </c>
      <c r="Q28" s="28" t="s">
        <v>73</v>
      </c>
      <c r="R28" s="27">
        <v>59</v>
      </c>
      <c r="S28" s="22">
        <f>+T28+U28+V28</f>
        <v>1517</v>
      </c>
      <c r="T28" s="22">
        <v>708</v>
      </c>
      <c r="U28" s="27">
        <v>107</v>
      </c>
      <c r="V28" s="22">
        <v>702</v>
      </c>
      <c r="W28" s="22">
        <f t="shared" si="7"/>
        <v>971</v>
      </c>
      <c r="X28" s="22">
        <v>650</v>
      </c>
      <c r="Y28" s="27">
        <v>26</v>
      </c>
      <c r="Z28" s="38">
        <v>295</v>
      </c>
      <c r="AA28" s="22">
        <v>2272</v>
      </c>
    </row>
    <row r="29" spans="1:27" s="36" customFormat="1" ht="12" x14ac:dyDescent="0.15">
      <c r="A29" s="21" t="s">
        <v>20</v>
      </c>
      <c r="B29" s="22">
        <f>C29+F29+J29+S29+W29+AA29</f>
        <v>11203</v>
      </c>
      <c r="C29" s="22">
        <f t="shared" si="1"/>
        <v>3646</v>
      </c>
      <c r="D29" s="37">
        <v>3050</v>
      </c>
      <c r="E29" s="37">
        <v>596</v>
      </c>
      <c r="F29" s="22">
        <f>SUM(G29:H29)</f>
        <v>3022</v>
      </c>
      <c r="G29" s="29">
        <v>0</v>
      </c>
      <c r="H29" s="27">
        <v>3022</v>
      </c>
      <c r="I29" s="24" t="s">
        <v>73</v>
      </c>
      <c r="J29" s="22">
        <f t="shared" si="3"/>
        <v>1680</v>
      </c>
      <c r="K29" s="22">
        <f t="shared" si="4"/>
        <v>2</v>
      </c>
      <c r="L29" s="27">
        <v>0</v>
      </c>
      <c r="M29" s="28" t="s">
        <v>73</v>
      </c>
      <c r="N29" s="27">
        <v>2</v>
      </c>
      <c r="O29" s="22">
        <f t="shared" si="5"/>
        <v>1452</v>
      </c>
      <c r="P29" s="27">
        <v>1452</v>
      </c>
      <c r="Q29" s="29">
        <v>0</v>
      </c>
      <c r="R29" s="27">
        <v>226</v>
      </c>
      <c r="S29" s="22">
        <f>+T29+U29+V29</f>
        <v>956</v>
      </c>
      <c r="T29" s="22">
        <v>652</v>
      </c>
      <c r="U29" s="27">
        <v>296</v>
      </c>
      <c r="V29" s="22">
        <v>8</v>
      </c>
      <c r="W29" s="22">
        <f t="shared" si="7"/>
        <v>1101</v>
      </c>
      <c r="X29" s="22">
        <v>651</v>
      </c>
      <c r="Y29" s="27">
        <v>92</v>
      </c>
      <c r="Z29" s="38">
        <v>358</v>
      </c>
      <c r="AA29" s="26">
        <v>798</v>
      </c>
    </row>
    <row r="30" spans="1:27" s="36" customFormat="1" ht="12" x14ac:dyDescent="0.15">
      <c r="A30" s="21" t="s">
        <v>21</v>
      </c>
      <c r="B30" s="22">
        <f>C30+J30+S30+W30+AA30</f>
        <v>791</v>
      </c>
      <c r="C30" s="22">
        <f t="shared" si="1"/>
        <v>174</v>
      </c>
      <c r="D30" s="37">
        <v>94</v>
      </c>
      <c r="E30" s="37">
        <v>80</v>
      </c>
      <c r="F30" s="25" t="s">
        <v>74</v>
      </c>
      <c r="G30" s="30" t="s">
        <v>73</v>
      </c>
      <c r="H30" s="30" t="s">
        <v>73</v>
      </c>
      <c r="I30" s="24" t="s">
        <v>73</v>
      </c>
      <c r="J30" s="22">
        <f t="shared" si="3"/>
        <v>22</v>
      </c>
      <c r="K30" s="25" t="s">
        <v>80</v>
      </c>
      <c r="L30" s="28" t="s">
        <v>73</v>
      </c>
      <c r="M30" s="28" t="s">
        <v>73</v>
      </c>
      <c r="N30" s="30" t="s">
        <v>73</v>
      </c>
      <c r="O30" s="22">
        <f t="shared" si="5"/>
        <v>15</v>
      </c>
      <c r="P30" s="27">
        <v>15</v>
      </c>
      <c r="Q30" s="28" t="s">
        <v>73</v>
      </c>
      <c r="R30" s="27">
        <v>7</v>
      </c>
      <c r="S30" s="22">
        <f>+T30+U30</f>
        <v>147</v>
      </c>
      <c r="T30" s="22">
        <v>143</v>
      </c>
      <c r="U30" s="27">
        <v>4</v>
      </c>
      <c r="V30" s="25" t="s">
        <v>73</v>
      </c>
      <c r="W30" s="22">
        <f t="shared" si="7"/>
        <v>406</v>
      </c>
      <c r="X30" s="26">
        <v>234</v>
      </c>
      <c r="Y30" s="27">
        <v>13</v>
      </c>
      <c r="Z30" s="38">
        <v>159</v>
      </c>
      <c r="AA30" s="26">
        <v>42</v>
      </c>
    </row>
    <row r="31" spans="1:27" s="36" customFormat="1" ht="12" x14ac:dyDescent="0.15">
      <c r="A31" s="21" t="s">
        <v>22</v>
      </c>
      <c r="B31" s="22">
        <f>C31+J31+S31+W31+AA31</f>
        <v>1030</v>
      </c>
      <c r="C31" s="22">
        <f t="shared" si="1"/>
        <v>191</v>
      </c>
      <c r="D31" s="37">
        <v>134</v>
      </c>
      <c r="E31" s="37">
        <v>57</v>
      </c>
      <c r="F31" s="25" t="s">
        <v>74</v>
      </c>
      <c r="G31" s="30" t="s">
        <v>73</v>
      </c>
      <c r="H31" s="30" t="s">
        <v>73</v>
      </c>
      <c r="I31" s="24" t="s">
        <v>73</v>
      </c>
      <c r="J31" s="22">
        <f t="shared" si="3"/>
        <v>293</v>
      </c>
      <c r="K31" s="25" t="s">
        <v>80</v>
      </c>
      <c r="L31" s="28" t="s">
        <v>73</v>
      </c>
      <c r="M31" s="28" t="s">
        <v>73</v>
      </c>
      <c r="N31" s="30" t="s">
        <v>73</v>
      </c>
      <c r="O31" s="22">
        <f t="shared" si="5"/>
        <v>282</v>
      </c>
      <c r="P31" s="27">
        <v>282</v>
      </c>
      <c r="Q31" s="28" t="s">
        <v>73</v>
      </c>
      <c r="R31" s="27">
        <v>11</v>
      </c>
      <c r="S31" s="22">
        <f>+T31+U31</f>
        <v>121</v>
      </c>
      <c r="T31" s="22">
        <v>117</v>
      </c>
      <c r="U31" s="27">
        <v>4</v>
      </c>
      <c r="V31" s="25" t="s">
        <v>73</v>
      </c>
      <c r="W31" s="22">
        <f t="shared" si="7"/>
        <v>334</v>
      </c>
      <c r="X31" s="26">
        <v>213</v>
      </c>
      <c r="Y31" s="27">
        <v>11</v>
      </c>
      <c r="Z31" s="38">
        <v>110</v>
      </c>
      <c r="AA31" s="26">
        <v>91</v>
      </c>
    </row>
    <row r="32" spans="1:27" s="36" customFormat="1" ht="12" x14ac:dyDescent="0.15">
      <c r="A32" s="21" t="s">
        <v>23</v>
      </c>
      <c r="B32" s="22">
        <f>C32+F32+J32+S32+W32+AA32</f>
        <v>7229</v>
      </c>
      <c r="C32" s="22">
        <f t="shared" si="1"/>
        <v>2532</v>
      </c>
      <c r="D32" s="37">
        <v>2340</v>
      </c>
      <c r="E32" s="37">
        <v>192</v>
      </c>
      <c r="F32" s="22">
        <f>SUM(G32:H32)</f>
        <v>1824</v>
      </c>
      <c r="G32" s="27">
        <v>15</v>
      </c>
      <c r="H32" s="27">
        <v>1809</v>
      </c>
      <c r="I32" s="24" t="s">
        <v>73</v>
      </c>
      <c r="J32" s="22">
        <f t="shared" si="3"/>
        <v>804</v>
      </c>
      <c r="K32" s="22">
        <f t="shared" si="4"/>
        <v>102</v>
      </c>
      <c r="L32" s="27">
        <v>102</v>
      </c>
      <c r="M32" s="28" t="s">
        <v>73</v>
      </c>
      <c r="N32" s="30" t="s">
        <v>73</v>
      </c>
      <c r="O32" s="22">
        <f t="shared" si="5"/>
        <v>529</v>
      </c>
      <c r="P32" s="27">
        <v>517</v>
      </c>
      <c r="Q32" s="27">
        <v>12</v>
      </c>
      <c r="R32" s="27">
        <v>173</v>
      </c>
      <c r="S32" s="22">
        <f>+T32+U32+V32</f>
        <v>704</v>
      </c>
      <c r="T32" s="22">
        <v>548</v>
      </c>
      <c r="U32" s="27">
        <v>149</v>
      </c>
      <c r="V32" s="22">
        <v>7</v>
      </c>
      <c r="W32" s="22">
        <f t="shared" si="7"/>
        <v>892</v>
      </c>
      <c r="X32" s="22">
        <v>559</v>
      </c>
      <c r="Y32" s="27">
        <v>84</v>
      </c>
      <c r="Z32" s="38">
        <v>249</v>
      </c>
      <c r="AA32" s="26">
        <v>473</v>
      </c>
    </row>
    <row r="33" spans="1:27" s="36" customFormat="1" ht="12" x14ac:dyDescent="0.15">
      <c r="A33" s="21" t="s">
        <v>24</v>
      </c>
      <c r="B33" s="22">
        <f t="shared" ref="B33:B34" si="11">C33+F33+J33+S33+W33+AA33</f>
        <v>5709</v>
      </c>
      <c r="C33" s="22">
        <f t="shared" si="1"/>
        <v>1001</v>
      </c>
      <c r="D33" s="37">
        <v>889</v>
      </c>
      <c r="E33" s="37">
        <v>112</v>
      </c>
      <c r="F33" s="22">
        <f>SUM(G33:H33)</f>
        <v>3251</v>
      </c>
      <c r="G33" s="29">
        <v>0</v>
      </c>
      <c r="H33" s="27">
        <v>3251</v>
      </c>
      <c r="I33" s="24" t="s">
        <v>73</v>
      </c>
      <c r="J33" s="22">
        <f t="shared" si="3"/>
        <v>196</v>
      </c>
      <c r="K33" s="22">
        <f t="shared" si="4"/>
        <v>18</v>
      </c>
      <c r="L33" s="28" t="s">
        <v>73</v>
      </c>
      <c r="M33" s="27">
        <v>9</v>
      </c>
      <c r="N33" s="27">
        <v>9</v>
      </c>
      <c r="O33" s="22">
        <f t="shared" si="5"/>
        <v>112</v>
      </c>
      <c r="P33" s="27">
        <v>112</v>
      </c>
      <c r="Q33" s="28" t="s">
        <v>73</v>
      </c>
      <c r="R33" s="27">
        <v>66</v>
      </c>
      <c r="S33" s="22">
        <f>+T33+U33+V33</f>
        <v>301</v>
      </c>
      <c r="T33" s="22">
        <v>186</v>
      </c>
      <c r="U33" s="27">
        <v>84</v>
      </c>
      <c r="V33" s="22">
        <v>31</v>
      </c>
      <c r="W33" s="22">
        <f t="shared" si="7"/>
        <v>768</v>
      </c>
      <c r="X33" s="22">
        <v>392</v>
      </c>
      <c r="Y33" s="27">
        <v>111</v>
      </c>
      <c r="Z33" s="38">
        <v>265</v>
      </c>
      <c r="AA33" s="26">
        <v>192</v>
      </c>
    </row>
    <row r="34" spans="1:27" s="36" customFormat="1" ht="12" x14ac:dyDescent="0.15">
      <c r="A34" s="21" t="s">
        <v>25</v>
      </c>
      <c r="B34" s="22">
        <f t="shared" si="11"/>
        <v>4928</v>
      </c>
      <c r="C34" s="22">
        <f t="shared" si="1"/>
        <v>277</v>
      </c>
      <c r="D34" s="37">
        <v>237</v>
      </c>
      <c r="E34" s="37">
        <v>40</v>
      </c>
      <c r="F34" s="22">
        <f>SUM(G34:H34)</f>
        <v>3779</v>
      </c>
      <c r="G34" s="30" t="s">
        <v>73</v>
      </c>
      <c r="H34" s="27">
        <v>3779</v>
      </c>
      <c r="I34" s="24" t="s">
        <v>73</v>
      </c>
      <c r="J34" s="22">
        <f t="shared" si="3"/>
        <v>86</v>
      </c>
      <c r="K34" s="22">
        <f t="shared" si="4"/>
        <v>12</v>
      </c>
      <c r="L34" s="28" t="s">
        <v>73</v>
      </c>
      <c r="M34" s="28" t="s">
        <v>73</v>
      </c>
      <c r="N34" s="27">
        <v>12</v>
      </c>
      <c r="O34" s="22">
        <f t="shared" si="5"/>
        <v>56</v>
      </c>
      <c r="P34" s="27">
        <v>51</v>
      </c>
      <c r="Q34" s="27">
        <v>5</v>
      </c>
      <c r="R34" s="27">
        <v>18</v>
      </c>
      <c r="S34" s="22">
        <f>+T34+U34+V34</f>
        <v>211</v>
      </c>
      <c r="T34" s="22">
        <v>160</v>
      </c>
      <c r="U34" s="27">
        <v>28</v>
      </c>
      <c r="V34" s="22">
        <v>23</v>
      </c>
      <c r="W34" s="22">
        <f t="shared" si="7"/>
        <v>239</v>
      </c>
      <c r="X34" s="22">
        <v>117</v>
      </c>
      <c r="Y34" s="27">
        <v>47</v>
      </c>
      <c r="Z34" s="38">
        <v>75</v>
      </c>
      <c r="AA34" s="26">
        <v>336</v>
      </c>
    </row>
    <row r="35" spans="1:27" s="36" customFormat="1" ht="12" x14ac:dyDescent="0.15">
      <c r="A35" s="21" t="s">
        <v>26</v>
      </c>
      <c r="B35" s="22">
        <f>C35+J35+S35+W35+AA35</f>
        <v>1877</v>
      </c>
      <c r="C35" s="22">
        <f t="shared" si="1"/>
        <v>809</v>
      </c>
      <c r="D35" s="37">
        <v>680</v>
      </c>
      <c r="E35" s="37">
        <v>129</v>
      </c>
      <c r="F35" s="25" t="s">
        <v>74</v>
      </c>
      <c r="G35" s="30" t="s">
        <v>73</v>
      </c>
      <c r="H35" s="30" t="s">
        <v>73</v>
      </c>
      <c r="I35" s="24" t="s">
        <v>73</v>
      </c>
      <c r="J35" s="22">
        <f t="shared" si="3"/>
        <v>265</v>
      </c>
      <c r="K35" s="22">
        <f t="shared" si="4"/>
        <v>0</v>
      </c>
      <c r="L35" s="29">
        <v>0</v>
      </c>
      <c r="M35" s="28" t="s">
        <v>73</v>
      </c>
      <c r="N35" s="30" t="s">
        <v>73</v>
      </c>
      <c r="O35" s="22">
        <f t="shared" si="5"/>
        <v>215</v>
      </c>
      <c r="P35" s="27">
        <v>215</v>
      </c>
      <c r="Q35" s="28" t="s">
        <v>73</v>
      </c>
      <c r="R35" s="27">
        <v>50</v>
      </c>
      <c r="S35" s="22">
        <f>+T35+U35</f>
        <v>270</v>
      </c>
      <c r="T35" s="22">
        <v>207</v>
      </c>
      <c r="U35" s="27">
        <v>63</v>
      </c>
      <c r="V35" s="25" t="s">
        <v>73</v>
      </c>
      <c r="W35" s="22">
        <f t="shared" si="7"/>
        <v>481</v>
      </c>
      <c r="X35" s="26">
        <v>283</v>
      </c>
      <c r="Y35" s="27">
        <v>97</v>
      </c>
      <c r="Z35" s="38">
        <v>101</v>
      </c>
      <c r="AA35" s="26">
        <v>52</v>
      </c>
    </row>
    <row r="36" spans="1:27" s="36" customFormat="1" ht="12" x14ac:dyDescent="0.15">
      <c r="A36" s="21" t="s">
        <v>27</v>
      </c>
      <c r="B36" s="22">
        <f>C36+J36+S36+W36+AA36</f>
        <v>2233</v>
      </c>
      <c r="C36" s="22">
        <f t="shared" si="1"/>
        <v>1082</v>
      </c>
      <c r="D36" s="37">
        <v>965</v>
      </c>
      <c r="E36" s="37">
        <v>117</v>
      </c>
      <c r="F36" s="25" t="s">
        <v>74</v>
      </c>
      <c r="G36" s="30" t="s">
        <v>73</v>
      </c>
      <c r="H36" s="30" t="s">
        <v>73</v>
      </c>
      <c r="I36" s="24" t="s">
        <v>73</v>
      </c>
      <c r="J36" s="22">
        <f t="shared" si="3"/>
        <v>392</v>
      </c>
      <c r="K36" s="25" t="s">
        <v>80</v>
      </c>
      <c r="L36" s="28" t="s">
        <v>73</v>
      </c>
      <c r="M36" s="28" t="s">
        <v>73</v>
      </c>
      <c r="N36" s="30" t="s">
        <v>73</v>
      </c>
      <c r="O36" s="22">
        <f t="shared" si="5"/>
        <v>321</v>
      </c>
      <c r="P36" s="27">
        <v>302</v>
      </c>
      <c r="Q36" s="27">
        <v>19</v>
      </c>
      <c r="R36" s="27">
        <v>71</v>
      </c>
      <c r="S36" s="22">
        <f>+T36+U36</f>
        <v>244</v>
      </c>
      <c r="T36" s="22">
        <v>184</v>
      </c>
      <c r="U36" s="27">
        <v>60</v>
      </c>
      <c r="V36" s="25" t="s">
        <v>73</v>
      </c>
      <c r="W36" s="22">
        <f t="shared" si="7"/>
        <v>294</v>
      </c>
      <c r="X36" s="26">
        <v>159</v>
      </c>
      <c r="Y36" s="27">
        <v>38</v>
      </c>
      <c r="Z36" s="38">
        <v>97</v>
      </c>
      <c r="AA36" s="26">
        <v>221</v>
      </c>
    </row>
    <row r="37" spans="1:27" s="36" customFormat="1" ht="12" x14ac:dyDescent="0.15">
      <c r="A37" s="21" t="s">
        <v>28</v>
      </c>
      <c r="B37" s="22">
        <f>C37+J37+S37+W37+AA37</f>
        <v>1816</v>
      </c>
      <c r="C37" s="22">
        <f t="shared" si="1"/>
        <v>740</v>
      </c>
      <c r="D37" s="37">
        <v>592</v>
      </c>
      <c r="E37" s="37">
        <v>148</v>
      </c>
      <c r="F37" s="25" t="s">
        <v>74</v>
      </c>
      <c r="G37" s="30" t="s">
        <v>73</v>
      </c>
      <c r="H37" s="30" t="s">
        <v>73</v>
      </c>
      <c r="I37" s="24" t="s">
        <v>73</v>
      </c>
      <c r="J37" s="22">
        <f t="shared" si="3"/>
        <v>376</v>
      </c>
      <c r="K37" s="25" t="s">
        <v>80</v>
      </c>
      <c r="L37" s="28" t="s">
        <v>73</v>
      </c>
      <c r="M37" s="28" t="s">
        <v>73</v>
      </c>
      <c r="N37" s="30" t="s">
        <v>73</v>
      </c>
      <c r="O37" s="22">
        <f t="shared" si="5"/>
        <v>332</v>
      </c>
      <c r="P37" s="27">
        <v>323</v>
      </c>
      <c r="Q37" s="27">
        <v>9</v>
      </c>
      <c r="R37" s="27">
        <v>44</v>
      </c>
      <c r="S37" s="22">
        <f>+T37+U37</f>
        <v>228</v>
      </c>
      <c r="T37" s="22">
        <v>207</v>
      </c>
      <c r="U37" s="27">
        <v>21</v>
      </c>
      <c r="V37" s="25" t="s">
        <v>73</v>
      </c>
      <c r="W37" s="22">
        <f t="shared" si="7"/>
        <v>394</v>
      </c>
      <c r="X37" s="26">
        <v>237</v>
      </c>
      <c r="Y37" s="27">
        <v>37</v>
      </c>
      <c r="Z37" s="38">
        <v>120</v>
      </c>
      <c r="AA37" s="26">
        <v>78</v>
      </c>
    </row>
    <row r="38" spans="1:27" s="36" customFormat="1" ht="12" x14ac:dyDescent="0.15">
      <c r="A38" s="21" t="s">
        <v>29</v>
      </c>
      <c r="B38" s="22">
        <f>C38+F38+J38+S38+W38+AA38</f>
        <v>80343</v>
      </c>
      <c r="C38" s="22">
        <f t="shared" si="1"/>
        <v>1691</v>
      </c>
      <c r="D38" s="37">
        <v>1340</v>
      </c>
      <c r="E38" s="37">
        <v>351</v>
      </c>
      <c r="F38" s="22">
        <f>SUM(G38:H38)</f>
        <v>73175</v>
      </c>
      <c r="G38" s="27">
        <v>5557</v>
      </c>
      <c r="H38" s="27">
        <v>67618</v>
      </c>
      <c r="I38" s="24" t="s">
        <v>73</v>
      </c>
      <c r="J38" s="22">
        <f t="shared" si="3"/>
        <v>2274</v>
      </c>
      <c r="K38" s="22">
        <f t="shared" si="4"/>
        <v>1583</v>
      </c>
      <c r="L38" s="28" t="s">
        <v>73</v>
      </c>
      <c r="M38" s="27">
        <v>1577</v>
      </c>
      <c r="N38" s="27">
        <v>6</v>
      </c>
      <c r="O38" s="22">
        <f t="shared" si="5"/>
        <v>592</v>
      </c>
      <c r="P38" s="27">
        <v>592</v>
      </c>
      <c r="Q38" s="28" t="s">
        <v>73</v>
      </c>
      <c r="R38" s="27">
        <v>99</v>
      </c>
      <c r="S38" s="22">
        <f>+T38+U38+V38</f>
        <v>908</v>
      </c>
      <c r="T38" s="22">
        <v>485</v>
      </c>
      <c r="U38" s="27">
        <v>157</v>
      </c>
      <c r="V38" s="22">
        <v>266</v>
      </c>
      <c r="W38" s="22">
        <f t="shared" si="7"/>
        <v>667</v>
      </c>
      <c r="X38" s="22">
        <v>421</v>
      </c>
      <c r="Y38" s="27">
        <v>74</v>
      </c>
      <c r="Z38" s="38">
        <v>172</v>
      </c>
      <c r="AA38" s="26">
        <v>1628</v>
      </c>
    </row>
    <row r="39" spans="1:27" s="36" customFormat="1" ht="12" x14ac:dyDescent="0.15">
      <c r="A39" s="21" t="s">
        <v>30</v>
      </c>
      <c r="B39" s="22">
        <f>C39+F39+J39+S39+W39+AA39</f>
        <v>3420</v>
      </c>
      <c r="C39" s="22">
        <f t="shared" si="1"/>
        <v>1139</v>
      </c>
      <c r="D39" s="37">
        <v>818</v>
      </c>
      <c r="E39" s="37">
        <v>321</v>
      </c>
      <c r="F39" s="22">
        <f>SUM(G39:H39)</f>
        <v>551</v>
      </c>
      <c r="G39" s="30" t="s">
        <v>73</v>
      </c>
      <c r="H39" s="27">
        <v>551</v>
      </c>
      <c r="I39" s="24" t="s">
        <v>73</v>
      </c>
      <c r="J39" s="22">
        <f t="shared" si="3"/>
        <v>424</v>
      </c>
      <c r="K39" s="25" t="s">
        <v>80</v>
      </c>
      <c r="L39" s="28" t="s">
        <v>73</v>
      </c>
      <c r="M39" s="28" t="s">
        <v>73</v>
      </c>
      <c r="N39" s="30" t="s">
        <v>73</v>
      </c>
      <c r="O39" s="22">
        <f t="shared" si="5"/>
        <v>363</v>
      </c>
      <c r="P39" s="27">
        <v>363</v>
      </c>
      <c r="Q39" s="28" t="s">
        <v>73</v>
      </c>
      <c r="R39" s="27">
        <v>61</v>
      </c>
      <c r="S39" s="22">
        <f>+T39+U39+V39</f>
        <v>365</v>
      </c>
      <c r="T39" s="22">
        <v>265</v>
      </c>
      <c r="U39" s="27">
        <v>98</v>
      </c>
      <c r="V39" s="22">
        <v>2</v>
      </c>
      <c r="W39" s="22">
        <f t="shared" si="7"/>
        <v>558</v>
      </c>
      <c r="X39" s="22">
        <v>331</v>
      </c>
      <c r="Y39" s="27">
        <v>52</v>
      </c>
      <c r="Z39" s="38">
        <v>175</v>
      </c>
      <c r="AA39" s="26">
        <v>383</v>
      </c>
    </row>
    <row r="40" spans="1:27" s="36" customFormat="1" ht="12" x14ac:dyDescent="0.15">
      <c r="A40" s="21" t="s">
        <v>31</v>
      </c>
      <c r="B40" s="22">
        <f>C40+F40+J40+S40+W40+AA40</f>
        <v>3879</v>
      </c>
      <c r="C40" s="22">
        <f t="shared" si="1"/>
        <v>965</v>
      </c>
      <c r="D40" s="37">
        <v>838</v>
      </c>
      <c r="E40" s="37">
        <v>127</v>
      </c>
      <c r="F40" s="22">
        <f>SUM(G40:H40)</f>
        <v>1537</v>
      </c>
      <c r="G40" s="29">
        <v>0</v>
      </c>
      <c r="H40" s="27">
        <v>1537</v>
      </c>
      <c r="I40" s="24" t="s">
        <v>73</v>
      </c>
      <c r="J40" s="22">
        <f t="shared" si="3"/>
        <v>187</v>
      </c>
      <c r="K40" s="22">
        <f t="shared" si="4"/>
        <v>1</v>
      </c>
      <c r="L40" s="28" t="s">
        <v>73</v>
      </c>
      <c r="M40" s="28" t="s">
        <v>73</v>
      </c>
      <c r="N40" s="27">
        <v>1</v>
      </c>
      <c r="O40" s="22">
        <f t="shared" si="5"/>
        <v>124</v>
      </c>
      <c r="P40" s="27">
        <v>124</v>
      </c>
      <c r="Q40" s="28" t="s">
        <v>73</v>
      </c>
      <c r="R40" s="27">
        <v>62</v>
      </c>
      <c r="S40" s="22">
        <f>+T40+U40+V40</f>
        <v>314</v>
      </c>
      <c r="T40" s="22">
        <v>205</v>
      </c>
      <c r="U40" s="27">
        <v>88</v>
      </c>
      <c r="V40" s="22">
        <v>21</v>
      </c>
      <c r="W40" s="22">
        <f t="shared" si="7"/>
        <v>568</v>
      </c>
      <c r="X40" s="22">
        <v>389</v>
      </c>
      <c r="Y40" s="27">
        <v>53</v>
      </c>
      <c r="Z40" s="38">
        <v>126</v>
      </c>
      <c r="AA40" s="26">
        <v>308</v>
      </c>
    </row>
    <row r="41" spans="1:27" s="36" customFormat="1" ht="12" x14ac:dyDescent="0.15">
      <c r="A41" s="21" t="s">
        <v>32</v>
      </c>
      <c r="B41" s="22">
        <f>C41+J41+S41+W41+AA41</f>
        <v>518</v>
      </c>
      <c r="C41" s="22">
        <f t="shared" si="1"/>
        <v>126</v>
      </c>
      <c r="D41" s="37">
        <v>86</v>
      </c>
      <c r="E41" s="37">
        <v>40</v>
      </c>
      <c r="F41" s="25" t="s">
        <v>74</v>
      </c>
      <c r="G41" s="30" t="s">
        <v>73</v>
      </c>
      <c r="H41" s="30" t="s">
        <v>73</v>
      </c>
      <c r="I41" s="24" t="s">
        <v>73</v>
      </c>
      <c r="J41" s="22">
        <f t="shared" si="3"/>
        <v>16</v>
      </c>
      <c r="K41" s="25" t="s">
        <v>80</v>
      </c>
      <c r="L41" s="28" t="s">
        <v>73</v>
      </c>
      <c r="M41" s="28" t="s">
        <v>73</v>
      </c>
      <c r="N41" s="30" t="s">
        <v>73</v>
      </c>
      <c r="O41" s="22">
        <f t="shared" si="5"/>
        <v>10</v>
      </c>
      <c r="P41" s="27">
        <v>10</v>
      </c>
      <c r="Q41" s="28" t="s">
        <v>73</v>
      </c>
      <c r="R41" s="27">
        <v>6</v>
      </c>
      <c r="S41" s="22">
        <f>+T41+U41</f>
        <v>90</v>
      </c>
      <c r="T41" s="22">
        <v>84</v>
      </c>
      <c r="U41" s="27">
        <v>6</v>
      </c>
      <c r="V41" s="25" t="s">
        <v>73</v>
      </c>
      <c r="W41" s="22">
        <f t="shared" si="7"/>
        <v>277</v>
      </c>
      <c r="X41" s="26">
        <v>165</v>
      </c>
      <c r="Y41" s="27">
        <v>21</v>
      </c>
      <c r="Z41" s="38">
        <v>91</v>
      </c>
      <c r="AA41" s="26">
        <v>9</v>
      </c>
    </row>
    <row r="42" spans="1:27" s="36" customFormat="1" ht="12" x14ac:dyDescent="0.15">
      <c r="A42" s="21" t="s">
        <v>33</v>
      </c>
      <c r="B42" s="22">
        <f t="shared" ref="B42" si="12">C42+F42+J42+S42+W42+AA42</f>
        <v>1287</v>
      </c>
      <c r="C42" s="22">
        <f t="shared" si="1"/>
        <v>216</v>
      </c>
      <c r="D42" s="37">
        <v>117</v>
      </c>
      <c r="E42" s="37">
        <v>99</v>
      </c>
      <c r="F42" s="22">
        <f t="shared" ref="F42:F50" si="13">SUM(G42:H42)</f>
        <v>464</v>
      </c>
      <c r="G42" s="30" t="s">
        <v>73</v>
      </c>
      <c r="H42" s="29">
        <v>464</v>
      </c>
      <c r="I42" s="24" t="s">
        <v>73</v>
      </c>
      <c r="J42" s="22">
        <f t="shared" si="3"/>
        <v>116</v>
      </c>
      <c r="K42" s="22">
        <f t="shared" si="4"/>
        <v>1</v>
      </c>
      <c r="L42" s="28" t="s">
        <v>73</v>
      </c>
      <c r="M42" s="28" t="s">
        <v>73</v>
      </c>
      <c r="N42" s="27">
        <v>1</v>
      </c>
      <c r="O42" s="22">
        <f t="shared" si="5"/>
        <v>106</v>
      </c>
      <c r="P42" s="27">
        <v>106</v>
      </c>
      <c r="Q42" s="28" t="s">
        <v>73</v>
      </c>
      <c r="R42" s="27">
        <v>9</v>
      </c>
      <c r="S42" s="22">
        <f t="shared" ref="S42:S50" si="14">+T42+U42+V42</f>
        <v>119</v>
      </c>
      <c r="T42" s="22">
        <v>100</v>
      </c>
      <c r="U42" s="27">
        <v>18</v>
      </c>
      <c r="V42" s="22">
        <v>1</v>
      </c>
      <c r="W42" s="22">
        <f t="shared" si="7"/>
        <v>209</v>
      </c>
      <c r="X42" s="22">
        <v>121</v>
      </c>
      <c r="Y42" s="27">
        <v>27</v>
      </c>
      <c r="Z42" s="38">
        <v>61</v>
      </c>
      <c r="AA42" s="26">
        <v>163</v>
      </c>
    </row>
    <row r="43" spans="1:27" s="36" customFormat="1" ht="12" x14ac:dyDescent="0.15">
      <c r="A43" s="21" t="s">
        <v>34</v>
      </c>
      <c r="B43" s="22">
        <f>C43+F43+J43+S43+W43+AA43</f>
        <v>1682</v>
      </c>
      <c r="C43" s="22">
        <f t="shared" si="1"/>
        <v>348</v>
      </c>
      <c r="D43" s="37">
        <v>255</v>
      </c>
      <c r="E43" s="37">
        <v>93</v>
      </c>
      <c r="F43" s="22">
        <f t="shared" si="13"/>
        <v>642</v>
      </c>
      <c r="G43" s="30" t="s">
        <v>73</v>
      </c>
      <c r="H43" s="27">
        <v>642</v>
      </c>
      <c r="I43" s="24" t="s">
        <v>73</v>
      </c>
      <c r="J43" s="22">
        <f t="shared" si="3"/>
        <v>92</v>
      </c>
      <c r="K43" s="22">
        <f t="shared" si="4"/>
        <v>6</v>
      </c>
      <c r="L43" s="28" t="s">
        <v>73</v>
      </c>
      <c r="M43" s="28" t="s">
        <v>73</v>
      </c>
      <c r="N43" s="27">
        <v>6</v>
      </c>
      <c r="O43" s="22">
        <f t="shared" si="5"/>
        <v>67</v>
      </c>
      <c r="P43" s="27">
        <v>66</v>
      </c>
      <c r="Q43" s="27">
        <v>1</v>
      </c>
      <c r="R43" s="27">
        <v>19</v>
      </c>
      <c r="S43" s="22">
        <f t="shared" si="14"/>
        <v>146</v>
      </c>
      <c r="T43" s="22">
        <v>113</v>
      </c>
      <c r="U43" s="27">
        <v>31</v>
      </c>
      <c r="V43" s="22">
        <v>2</v>
      </c>
      <c r="W43" s="22">
        <f t="shared" si="7"/>
        <v>185</v>
      </c>
      <c r="X43" s="22">
        <v>111</v>
      </c>
      <c r="Y43" s="27">
        <v>38</v>
      </c>
      <c r="Z43" s="38">
        <v>36</v>
      </c>
      <c r="AA43" s="22">
        <v>269</v>
      </c>
    </row>
    <row r="44" spans="1:27" s="36" customFormat="1" ht="12" x14ac:dyDescent="0.15">
      <c r="A44" s="21" t="s">
        <v>35</v>
      </c>
      <c r="B44" s="22">
        <f>C44+F44+J44+S44+W44+AA44</f>
        <v>4116</v>
      </c>
      <c r="C44" s="22">
        <f t="shared" si="1"/>
        <v>255</v>
      </c>
      <c r="D44" s="37">
        <v>168</v>
      </c>
      <c r="E44" s="37">
        <v>87</v>
      </c>
      <c r="F44" s="22">
        <f t="shared" si="13"/>
        <v>2838</v>
      </c>
      <c r="G44" s="29">
        <v>0</v>
      </c>
      <c r="H44" s="27">
        <v>2838</v>
      </c>
      <c r="I44" s="24" t="s">
        <v>73</v>
      </c>
      <c r="J44" s="22">
        <f t="shared" si="3"/>
        <v>176</v>
      </c>
      <c r="K44" s="22">
        <f t="shared" si="4"/>
        <v>124</v>
      </c>
      <c r="L44" s="28" t="s">
        <v>73</v>
      </c>
      <c r="M44" s="27">
        <v>120</v>
      </c>
      <c r="N44" s="27">
        <v>4</v>
      </c>
      <c r="O44" s="22">
        <f t="shared" si="5"/>
        <v>40</v>
      </c>
      <c r="P44" s="27">
        <v>40</v>
      </c>
      <c r="Q44" s="28" t="s">
        <v>73</v>
      </c>
      <c r="R44" s="27">
        <v>12</v>
      </c>
      <c r="S44" s="22">
        <f t="shared" si="14"/>
        <v>155</v>
      </c>
      <c r="T44" s="22">
        <v>117</v>
      </c>
      <c r="U44" s="27">
        <v>17</v>
      </c>
      <c r="V44" s="22">
        <v>21</v>
      </c>
      <c r="W44" s="22">
        <f t="shared" si="7"/>
        <v>247</v>
      </c>
      <c r="X44" s="22">
        <v>173</v>
      </c>
      <c r="Y44" s="27">
        <v>36</v>
      </c>
      <c r="Z44" s="38">
        <v>38</v>
      </c>
      <c r="AA44" s="22">
        <v>445</v>
      </c>
    </row>
    <row r="45" spans="1:27" s="36" customFormat="1" ht="12" x14ac:dyDescent="0.15">
      <c r="A45" s="21" t="s">
        <v>36</v>
      </c>
      <c r="B45" s="22">
        <f t="shared" si="8"/>
        <v>9047</v>
      </c>
      <c r="C45" s="22">
        <f t="shared" si="1"/>
        <v>200</v>
      </c>
      <c r="D45" s="37">
        <v>131</v>
      </c>
      <c r="E45" s="37">
        <v>69</v>
      </c>
      <c r="F45" s="22">
        <f t="shared" si="13"/>
        <v>8175</v>
      </c>
      <c r="G45" s="27">
        <v>1473</v>
      </c>
      <c r="H45" s="27">
        <v>6702</v>
      </c>
      <c r="I45" s="33">
        <v>1</v>
      </c>
      <c r="J45" s="22">
        <f t="shared" si="3"/>
        <v>170</v>
      </c>
      <c r="K45" s="22">
        <f t="shared" si="4"/>
        <v>3</v>
      </c>
      <c r="L45" s="28" t="s">
        <v>73</v>
      </c>
      <c r="M45" s="27">
        <v>3</v>
      </c>
      <c r="N45" s="30" t="s">
        <v>73</v>
      </c>
      <c r="O45" s="22">
        <f t="shared" si="5"/>
        <v>157</v>
      </c>
      <c r="P45" s="27">
        <v>157</v>
      </c>
      <c r="Q45" s="28" t="s">
        <v>73</v>
      </c>
      <c r="R45" s="27">
        <v>10</v>
      </c>
      <c r="S45" s="22">
        <f t="shared" si="14"/>
        <v>224</v>
      </c>
      <c r="T45" s="22">
        <v>114</v>
      </c>
      <c r="U45" s="27">
        <v>20</v>
      </c>
      <c r="V45" s="22">
        <v>90</v>
      </c>
      <c r="W45" s="22">
        <f t="shared" si="7"/>
        <v>135</v>
      </c>
      <c r="X45" s="22">
        <v>90</v>
      </c>
      <c r="Y45" s="27">
        <v>7</v>
      </c>
      <c r="Z45" s="38">
        <v>38</v>
      </c>
      <c r="AA45" s="22">
        <v>142</v>
      </c>
    </row>
    <row r="46" spans="1:27" s="36" customFormat="1" ht="12" x14ac:dyDescent="0.15">
      <c r="A46" s="21" t="s">
        <v>37</v>
      </c>
      <c r="B46" s="22">
        <f>C46+F46+J46+S46+W46+AA46</f>
        <v>12879</v>
      </c>
      <c r="C46" s="22">
        <f t="shared" si="1"/>
        <v>487</v>
      </c>
      <c r="D46" s="37">
        <v>341</v>
      </c>
      <c r="E46" s="37">
        <v>146</v>
      </c>
      <c r="F46" s="22">
        <f t="shared" si="13"/>
        <v>10282</v>
      </c>
      <c r="G46" s="27">
        <v>118</v>
      </c>
      <c r="H46" s="27">
        <v>10164</v>
      </c>
      <c r="I46" s="24" t="s">
        <v>73</v>
      </c>
      <c r="J46" s="22">
        <f t="shared" si="3"/>
        <v>212</v>
      </c>
      <c r="K46" s="22">
        <f t="shared" si="4"/>
        <v>143</v>
      </c>
      <c r="L46" s="27">
        <v>0</v>
      </c>
      <c r="M46" s="27">
        <v>132</v>
      </c>
      <c r="N46" s="27">
        <v>11</v>
      </c>
      <c r="O46" s="22">
        <f t="shared" si="5"/>
        <v>44</v>
      </c>
      <c r="P46" s="27">
        <v>44</v>
      </c>
      <c r="Q46" s="28" t="s">
        <v>73</v>
      </c>
      <c r="R46" s="27">
        <v>25</v>
      </c>
      <c r="S46" s="22">
        <f t="shared" si="14"/>
        <v>441</v>
      </c>
      <c r="T46" s="22">
        <v>340</v>
      </c>
      <c r="U46" s="27">
        <v>34</v>
      </c>
      <c r="V46" s="22">
        <v>67</v>
      </c>
      <c r="W46" s="22">
        <f t="shared" si="7"/>
        <v>350</v>
      </c>
      <c r="X46" s="22">
        <v>223</v>
      </c>
      <c r="Y46" s="27">
        <v>36</v>
      </c>
      <c r="Z46" s="38">
        <v>91</v>
      </c>
      <c r="AA46" s="22">
        <v>1107</v>
      </c>
    </row>
    <row r="47" spans="1:27" s="36" customFormat="1" ht="12" x14ac:dyDescent="0.15">
      <c r="A47" s="21" t="s">
        <v>38</v>
      </c>
      <c r="B47" s="22">
        <f>C47+F47+J47+S47+W47+AA47</f>
        <v>23790</v>
      </c>
      <c r="C47" s="22">
        <f t="shared" si="1"/>
        <v>672</v>
      </c>
      <c r="D47" s="37">
        <v>421</v>
      </c>
      <c r="E47" s="37">
        <v>251</v>
      </c>
      <c r="F47" s="22">
        <f t="shared" si="13"/>
        <v>20758</v>
      </c>
      <c r="G47" s="30" t="s">
        <v>73</v>
      </c>
      <c r="H47" s="27">
        <v>20758</v>
      </c>
      <c r="I47" s="24" t="s">
        <v>73</v>
      </c>
      <c r="J47" s="22">
        <f t="shared" si="3"/>
        <v>450</v>
      </c>
      <c r="K47" s="22">
        <f t="shared" si="4"/>
        <v>0</v>
      </c>
      <c r="L47" s="28" t="s">
        <v>73</v>
      </c>
      <c r="M47" s="28" t="s">
        <v>73</v>
      </c>
      <c r="N47" s="27">
        <v>0</v>
      </c>
      <c r="O47" s="22">
        <f t="shared" si="5"/>
        <v>419</v>
      </c>
      <c r="P47" s="27">
        <v>419</v>
      </c>
      <c r="Q47" s="28" t="s">
        <v>73</v>
      </c>
      <c r="R47" s="27">
        <v>31</v>
      </c>
      <c r="S47" s="22">
        <f t="shared" si="14"/>
        <v>538</v>
      </c>
      <c r="T47" s="22">
        <v>262</v>
      </c>
      <c r="U47" s="27">
        <v>65</v>
      </c>
      <c r="V47" s="22">
        <v>211</v>
      </c>
      <c r="W47" s="22">
        <f t="shared" si="7"/>
        <v>307</v>
      </c>
      <c r="X47" s="22">
        <v>218</v>
      </c>
      <c r="Y47" s="27">
        <v>12</v>
      </c>
      <c r="Z47" s="38">
        <v>77</v>
      </c>
      <c r="AA47" s="22">
        <v>1065</v>
      </c>
    </row>
    <row r="48" spans="1:27" s="36" customFormat="1" ht="12" x14ac:dyDescent="0.15">
      <c r="A48" s="21" t="s">
        <v>39</v>
      </c>
      <c r="B48" s="22">
        <f>C48+F48+J48+S48+W48+AA48</f>
        <v>8709</v>
      </c>
      <c r="C48" s="22">
        <f t="shared" si="1"/>
        <v>250</v>
      </c>
      <c r="D48" s="37">
        <v>121</v>
      </c>
      <c r="E48" s="37">
        <v>129</v>
      </c>
      <c r="F48" s="22">
        <f t="shared" si="13"/>
        <v>7681</v>
      </c>
      <c r="G48" s="27">
        <v>396</v>
      </c>
      <c r="H48" s="27">
        <v>7285</v>
      </c>
      <c r="I48" s="24" t="s">
        <v>73</v>
      </c>
      <c r="J48" s="22">
        <f t="shared" si="3"/>
        <v>77</v>
      </c>
      <c r="K48" s="22">
        <f t="shared" si="4"/>
        <v>1</v>
      </c>
      <c r="L48" s="28" t="s">
        <v>73</v>
      </c>
      <c r="M48" s="28" t="s">
        <v>73</v>
      </c>
      <c r="N48" s="27">
        <v>1</v>
      </c>
      <c r="O48" s="22">
        <f t="shared" si="5"/>
        <v>67</v>
      </c>
      <c r="P48" s="27">
        <v>67</v>
      </c>
      <c r="Q48" s="29">
        <v>0</v>
      </c>
      <c r="R48" s="27">
        <v>9</v>
      </c>
      <c r="S48" s="22">
        <f t="shared" si="14"/>
        <v>223</v>
      </c>
      <c r="T48" s="22">
        <v>99</v>
      </c>
      <c r="U48" s="27">
        <v>24</v>
      </c>
      <c r="V48" s="22">
        <v>100</v>
      </c>
      <c r="W48" s="22">
        <f t="shared" si="7"/>
        <v>88</v>
      </c>
      <c r="X48" s="22">
        <v>58</v>
      </c>
      <c r="Y48" s="27">
        <v>5</v>
      </c>
      <c r="Z48" s="38">
        <v>25</v>
      </c>
      <c r="AA48" s="22">
        <v>390</v>
      </c>
    </row>
    <row r="49" spans="1:28" s="36" customFormat="1" ht="12" x14ac:dyDescent="0.15">
      <c r="A49" s="21" t="s">
        <v>40</v>
      </c>
      <c r="B49" s="22">
        <f>C49+F49+J49+S49+W49+AA49</f>
        <v>5669</v>
      </c>
      <c r="C49" s="22">
        <f t="shared" si="1"/>
        <v>435</v>
      </c>
      <c r="D49" s="37">
        <v>357</v>
      </c>
      <c r="E49" s="37">
        <v>78</v>
      </c>
      <c r="F49" s="22">
        <f t="shared" si="13"/>
        <v>3317</v>
      </c>
      <c r="G49" s="27">
        <v>51</v>
      </c>
      <c r="H49" s="27">
        <v>3266</v>
      </c>
      <c r="I49" s="24" t="s">
        <v>73</v>
      </c>
      <c r="J49" s="22">
        <f t="shared" si="3"/>
        <v>226</v>
      </c>
      <c r="K49" s="22">
        <f t="shared" si="4"/>
        <v>90</v>
      </c>
      <c r="L49" s="27">
        <v>0</v>
      </c>
      <c r="M49" s="27">
        <v>65</v>
      </c>
      <c r="N49" s="27">
        <v>25</v>
      </c>
      <c r="O49" s="22">
        <f t="shared" si="5"/>
        <v>110</v>
      </c>
      <c r="P49" s="27">
        <v>110</v>
      </c>
      <c r="Q49" s="28" t="s">
        <v>73</v>
      </c>
      <c r="R49" s="27">
        <v>26</v>
      </c>
      <c r="S49" s="22">
        <f t="shared" si="14"/>
        <v>297</v>
      </c>
      <c r="T49" s="22">
        <v>236</v>
      </c>
      <c r="U49" s="27">
        <v>35</v>
      </c>
      <c r="V49" s="22">
        <v>26</v>
      </c>
      <c r="W49" s="22">
        <f t="shared" si="7"/>
        <v>447</v>
      </c>
      <c r="X49" s="22">
        <v>266</v>
      </c>
      <c r="Y49" s="27">
        <v>76</v>
      </c>
      <c r="Z49" s="38">
        <v>105</v>
      </c>
      <c r="AA49" s="22">
        <v>947</v>
      </c>
    </row>
    <row r="50" spans="1:28" s="36" customFormat="1" ht="12" x14ac:dyDescent="0.15">
      <c r="A50" s="21" t="s">
        <v>41</v>
      </c>
      <c r="B50" s="22">
        <f t="shared" si="8"/>
        <v>35664</v>
      </c>
      <c r="C50" s="22">
        <f t="shared" si="1"/>
        <v>108</v>
      </c>
      <c r="D50" s="37">
        <v>84</v>
      </c>
      <c r="E50" s="37">
        <v>24</v>
      </c>
      <c r="F50" s="22">
        <f t="shared" si="13"/>
        <v>33882</v>
      </c>
      <c r="G50" s="27">
        <v>18786</v>
      </c>
      <c r="H50" s="27">
        <v>15096</v>
      </c>
      <c r="I50" s="23">
        <v>164</v>
      </c>
      <c r="J50" s="22">
        <f t="shared" si="3"/>
        <v>931</v>
      </c>
      <c r="K50" s="22">
        <f t="shared" si="4"/>
        <v>671</v>
      </c>
      <c r="L50" s="28" t="s">
        <v>73</v>
      </c>
      <c r="M50" s="27">
        <v>671</v>
      </c>
      <c r="N50" s="31">
        <v>0</v>
      </c>
      <c r="O50" s="22">
        <f t="shared" si="5"/>
        <v>254</v>
      </c>
      <c r="P50" s="27">
        <v>254</v>
      </c>
      <c r="Q50" s="28" t="s">
        <v>73</v>
      </c>
      <c r="R50" s="27">
        <v>6</v>
      </c>
      <c r="S50" s="22">
        <f t="shared" si="14"/>
        <v>436</v>
      </c>
      <c r="T50" s="22">
        <v>351</v>
      </c>
      <c r="U50" s="27">
        <v>8</v>
      </c>
      <c r="V50" s="22">
        <v>77</v>
      </c>
      <c r="W50" s="22">
        <f t="shared" si="7"/>
        <v>62</v>
      </c>
      <c r="X50" s="22">
        <v>39</v>
      </c>
      <c r="Y50" s="27">
        <v>0</v>
      </c>
      <c r="Z50" s="38">
        <v>23</v>
      </c>
      <c r="AA50" s="22">
        <v>81</v>
      </c>
    </row>
    <row r="51" spans="1:28" s="7" customFormat="1" ht="12.15" customHeight="1" x14ac:dyDescent="0.15">
      <c r="A51" s="8"/>
      <c r="B51" s="8" t="s">
        <v>76</v>
      </c>
      <c r="C51" s="20"/>
      <c r="D51" s="20"/>
      <c r="E51" s="20"/>
      <c r="F51" s="20"/>
      <c r="G51" s="20"/>
      <c r="H51" s="20"/>
      <c r="I51" s="20"/>
      <c r="J51" s="20"/>
      <c r="K51" s="20"/>
      <c r="L51" s="20"/>
      <c r="M51" s="20"/>
      <c r="N51" s="20"/>
      <c r="O51" s="20"/>
      <c r="P51" s="20"/>
      <c r="Q51" s="20"/>
      <c r="R51" s="20"/>
      <c r="S51" s="20"/>
      <c r="T51" s="20"/>
      <c r="U51" s="20"/>
      <c r="V51" s="20" t="s">
        <v>70</v>
      </c>
      <c r="W51" s="20" t="s">
        <v>70</v>
      </c>
      <c r="X51" s="20" t="s">
        <v>70</v>
      </c>
      <c r="Y51" s="20" t="s">
        <v>70</v>
      </c>
      <c r="Z51" s="20" t="s">
        <v>70</v>
      </c>
      <c r="AA51" s="20" t="s">
        <v>70</v>
      </c>
      <c r="AB51" s="20"/>
    </row>
    <row r="52" spans="1:28" x14ac:dyDescent="0.15">
      <c r="B52" s="8" t="s">
        <v>78</v>
      </c>
    </row>
    <row r="53" spans="1:28" x14ac:dyDescent="0.2">
      <c r="B53" s="40" t="s">
        <v>79</v>
      </c>
    </row>
  </sheetData>
  <mergeCells count="10">
    <mergeCell ref="H6:H7"/>
    <mergeCell ref="J6:J7"/>
    <mergeCell ref="S6:S7"/>
    <mergeCell ref="W6:W7"/>
    <mergeCell ref="B5:B7"/>
    <mergeCell ref="C6:C7"/>
    <mergeCell ref="D6:D7"/>
    <mergeCell ref="E6:E7"/>
    <mergeCell ref="F6:F7"/>
    <mergeCell ref="G6:G7"/>
  </mergeCells>
  <phoneticPr fontId="11"/>
  <pageMargins left="0.70866141732283472" right="0.31496062992125984" top="0.74803149606299213" bottom="0.74803149606299213" header="0.31496062992125984" footer="0.31496062992125984"/>
  <pageSetup paperSize="9"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２０２４年</vt:lpstr>
      <vt:lpstr>'２０２４年'!Print_Area</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園山 香代子</cp:lastModifiedBy>
  <cp:lastPrinted>2026-03-03T05:33:37Z</cp:lastPrinted>
  <dcterms:created xsi:type="dcterms:W3CDTF">2008-02-07T05:42:23Z</dcterms:created>
  <dcterms:modified xsi:type="dcterms:W3CDTF">2026-03-04T23:32:47Z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2024-03-29T08:33:27Z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fa7edb4f-7253-4e6b-8d9d-f4ab281a1688</vt:lpwstr>
  </property>
  <property fmtid="{D5CDD505-2E9C-101B-9397-08002B2CF9AE}" pid="8" name="MSIP_Label_defa4170-0d19-0005-0004-bc88714345d2_ContentBits">
    <vt:lpwstr>0</vt:lpwstr>
  </property>
</Properties>
</file>