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1\3007商工労働部\0612商業・金融課\30　資金融資係\R04ファイル\照会回答（他課)\040912（デジタル戦略推進課←管理調整）令和4年度オープンデータのデータ提供について（依頼）\制度融資\"/>
    </mc:Choice>
  </mc:AlternateContent>
  <bookViews>
    <workbookView xWindow="0" yWindow="0" windowWidth="20490" windowHeight="7680"/>
  </bookViews>
  <sheets>
    <sheet name="Sheet1" sheetId="1" r:id="rId1"/>
  </sheets>
  <definedNames>
    <definedName name="_xlnm.Print_Area" localSheetId="0">Sheet1!$A$1:$K$76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G70" i="1"/>
  <c r="F70" i="1"/>
  <c r="E70" i="1"/>
  <c r="D70" i="1"/>
  <c r="G69" i="1"/>
  <c r="F69" i="1"/>
  <c r="H69" i="1" s="1"/>
  <c r="E69" i="1"/>
  <c r="D69" i="1"/>
  <c r="H68" i="1"/>
  <c r="I68" i="1" s="1"/>
  <c r="H67" i="1"/>
  <c r="H66" i="1"/>
  <c r="H65" i="1"/>
  <c r="H64" i="1"/>
  <c r="I64" i="1" s="1"/>
  <c r="H63" i="1"/>
  <c r="G57" i="1"/>
  <c r="H57" i="1" s="1"/>
  <c r="F57" i="1"/>
  <c r="E57" i="1"/>
  <c r="D57" i="1"/>
  <c r="H56" i="1"/>
  <c r="H55" i="1"/>
  <c r="H54" i="1"/>
  <c r="G49" i="1"/>
  <c r="F49" i="1"/>
  <c r="E49" i="1"/>
  <c r="D49" i="1"/>
  <c r="H49" i="1" s="1"/>
  <c r="G48" i="1"/>
  <c r="F48" i="1"/>
  <c r="E48" i="1"/>
  <c r="D48" i="1"/>
  <c r="H48" i="1" s="1"/>
  <c r="H47" i="1"/>
  <c r="H46" i="1"/>
  <c r="H45" i="1"/>
  <c r="H44" i="1"/>
  <c r="H43" i="1"/>
  <c r="H42" i="1"/>
  <c r="H41" i="1"/>
  <c r="H40" i="1"/>
  <c r="H39" i="1"/>
  <c r="H38" i="1"/>
  <c r="H37" i="1"/>
  <c r="H36" i="1"/>
  <c r="E29" i="1"/>
  <c r="I22" i="1" s="1"/>
  <c r="D29" i="1"/>
  <c r="H28" i="1" s="1"/>
  <c r="I28" i="1"/>
  <c r="I37" i="1" l="1"/>
  <c r="I54" i="1"/>
  <c r="I57" i="1"/>
  <c r="I47" i="1"/>
  <c r="I63" i="1"/>
  <c r="I65" i="1"/>
  <c r="I44" i="1"/>
  <c r="I46" i="1"/>
  <c r="I36" i="1"/>
  <c r="I48" i="1" s="1"/>
  <c r="I45" i="1"/>
  <c r="I38" i="1"/>
  <c r="I39" i="1"/>
  <c r="I40" i="1"/>
  <c r="I70" i="1"/>
  <c r="I41" i="1"/>
  <c r="I55" i="1"/>
  <c r="I43" i="1"/>
  <c r="H6" i="1"/>
  <c r="H29" i="1" s="1"/>
  <c r="H13" i="1"/>
  <c r="I13" i="1"/>
  <c r="H22" i="1"/>
  <c r="I6" i="1"/>
  <c r="I29" i="1" s="1"/>
  <c r="I67" i="1" l="1"/>
  <c r="I69" i="1" s="1"/>
  <c r="I49" i="1"/>
  <c r="I56" i="1"/>
</calcChain>
</file>

<file path=xl/sharedStrings.xml><?xml version="1.0" encoding="utf-8"?>
<sst xmlns="http://schemas.openxmlformats.org/spreadsheetml/2006/main" count="103" uniqueCount="70">
  <si>
    <t>平成29年度　新規融資実績</t>
    <rPh sb="0" eb="2">
      <t>ヘイセイ</t>
    </rPh>
    <rPh sb="4" eb="5">
      <t>ネン</t>
    </rPh>
    <rPh sb="5" eb="6">
      <t>ド</t>
    </rPh>
    <rPh sb="7" eb="9">
      <t>シンキ</t>
    </rPh>
    <rPh sb="9" eb="11">
      <t>ユウシ</t>
    </rPh>
    <rPh sb="11" eb="13">
      <t>ジッセキ</t>
    </rPh>
    <phoneticPr fontId="4"/>
  </si>
  <si>
    <t>資金名</t>
    <rPh sb="0" eb="2">
      <t>シキン</t>
    </rPh>
    <rPh sb="2" eb="3">
      <t>メイ</t>
    </rPh>
    <phoneticPr fontId="4"/>
  </si>
  <si>
    <t>融資実績</t>
    <rPh sb="0" eb="2">
      <t>ユウシ</t>
    </rPh>
    <rPh sb="2" eb="4">
      <t>ジッセキ</t>
    </rPh>
    <phoneticPr fontId="4"/>
  </si>
  <si>
    <t>対前年度比</t>
    <rPh sb="0" eb="1">
      <t>タイ</t>
    </rPh>
    <rPh sb="1" eb="5">
      <t>ゼンネンドヒ</t>
    </rPh>
    <phoneticPr fontId="4"/>
  </si>
  <si>
    <t>構成比</t>
    <rPh sb="0" eb="2">
      <t>コウセイ</t>
    </rPh>
    <phoneticPr fontId="4"/>
  </si>
  <si>
    <t>件数</t>
    <rPh sb="0" eb="2">
      <t>ケンスウ</t>
    </rPh>
    <phoneticPr fontId="4"/>
  </si>
  <si>
    <t>金額（千円）</t>
    <rPh sb="0" eb="2">
      <t>キンガク</t>
    </rPh>
    <rPh sb="3" eb="5">
      <t>センエン</t>
    </rPh>
    <phoneticPr fontId="4"/>
  </si>
  <si>
    <t>金額</t>
    <rPh sb="0" eb="2">
      <t>キンガク</t>
    </rPh>
    <phoneticPr fontId="4"/>
  </si>
  <si>
    <t>（１）一般資金</t>
    <rPh sb="3" eb="5">
      <t>イッパン</t>
    </rPh>
    <rPh sb="5" eb="7">
      <t>シキン</t>
    </rPh>
    <phoneticPr fontId="4"/>
  </si>
  <si>
    <t>経営安定資金</t>
    <rPh sb="0" eb="2">
      <t>ケイエイ</t>
    </rPh>
    <rPh sb="2" eb="4">
      <t>アンテイ</t>
    </rPh>
    <rPh sb="4" eb="6">
      <t>シキン</t>
    </rPh>
    <phoneticPr fontId="4"/>
  </si>
  <si>
    <t>同和地区小規模事業資金枠</t>
    <rPh sb="0" eb="2">
      <t>ドウワ</t>
    </rPh>
    <rPh sb="2" eb="4">
      <t>チク</t>
    </rPh>
    <rPh sb="4" eb="7">
      <t>ショウキボ</t>
    </rPh>
    <rPh sb="7" eb="9">
      <t>ジギョウ</t>
    </rPh>
    <rPh sb="9" eb="11">
      <t>シキン</t>
    </rPh>
    <rPh sb="11" eb="12">
      <t>ワク</t>
    </rPh>
    <phoneticPr fontId="4"/>
  </si>
  <si>
    <t>小規模企業資金</t>
    <rPh sb="0" eb="3">
      <t>ショウキボ</t>
    </rPh>
    <rPh sb="3" eb="5">
      <t>キギョウ</t>
    </rPh>
    <rPh sb="5" eb="7">
      <t>シキン</t>
    </rPh>
    <phoneticPr fontId="4"/>
  </si>
  <si>
    <t>季節資金（夏季）</t>
    <rPh sb="0" eb="2">
      <t>キセツ</t>
    </rPh>
    <rPh sb="2" eb="4">
      <t>シキン</t>
    </rPh>
    <rPh sb="5" eb="7">
      <t>カキ</t>
    </rPh>
    <phoneticPr fontId="4"/>
  </si>
  <si>
    <t>季節資金（年末）</t>
    <rPh sb="0" eb="2">
      <t>キセツ</t>
    </rPh>
    <rPh sb="2" eb="4">
      <t>シキン</t>
    </rPh>
    <rPh sb="5" eb="7">
      <t>ネンマツ</t>
    </rPh>
    <phoneticPr fontId="4"/>
  </si>
  <si>
    <t>売掛債権担保活用資金</t>
    <rPh sb="0" eb="2">
      <t>ウリカケ</t>
    </rPh>
    <rPh sb="2" eb="4">
      <t>サイケン</t>
    </rPh>
    <rPh sb="4" eb="6">
      <t>タンポ</t>
    </rPh>
    <rPh sb="6" eb="8">
      <t>カツヨウ</t>
    </rPh>
    <rPh sb="8" eb="10">
      <t>シキン</t>
    </rPh>
    <phoneticPr fontId="4"/>
  </si>
  <si>
    <t>--</t>
  </si>
  <si>
    <t>（２）元気企業育成資金</t>
    <rPh sb="3" eb="5">
      <t>ゲンキ</t>
    </rPh>
    <rPh sb="5" eb="7">
      <t>キギョウ</t>
    </rPh>
    <rPh sb="7" eb="9">
      <t>イクセイ</t>
    </rPh>
    <rPh sb="9" eb="11">
      <t>シキン</t>
    </rPh>
    <phoneticPr fontId="4"/>
  </si>
  <si>
    <t>産業活性化資金・海外市場開拓支援資金　</t>
    <rPh sb="8" eb="10">
      <t>カイガイ</t>
    </rPh>
    <rPh sb="10" eb="12">
      <t>シジョウ</t>
    </rPh>
    <rPh sb="12" eb="14">
      <t>カイタク</t>
    </rPh>
    <rPh sb="14" eb="16">
      <t>シエン</t>
    </rPh>
    <rPh sb="16" eb="18">
      <t>シキン</t>
    </rPh>
    <phoneticPr fontId="4"/>
  </si>
  <si>
    <t>成長産業強化支援資金</t>
    <rPh sb="0" eb="2">
      <t>セイチョウ</t>
    </rPh>
    <rPh sb="2" eb="4">
      <t>サンギョウ</t>
    </rPh>
    <rPh sb="4" eb="6">
      <t>キョウカ</t>
    </rPh>
    <rPh sb="6" eb="8">
      <t>シエン</t>
    </rPh>
    <rPh sb="8" eb="10">
      <t>シキン</t>
    </rPh>
    <phoneticPr fontId="7"/>
  </si>
  <si>
    <t>--</t>
    <phoneticPr fontId="4"/>
  </si>
  <si>
    <t>企業立地等支援資金</t>
  </si>
  <si>
    <t>創業支援資金</t>
  </si>
  <si>
    <t>IoT等導入・経営合理化資金</t>
    <rPh sb="3" eb="4">
      <t>トウ</t>
    </rPh>
    <rPh sb="4" eb="6">
      <t>ドウニュウ</t>
    </rPh>
    <phoneticPr fontId="4"/>
  </si>
  <si>
    <t>新エネルギー等支援資金</t>
  </si>
  <si>
    <t>子育て支援資金</t>
  </si>
  <si>
    <t>雇用支援資金</t>
  </si>
  <si>
    <t>（３）特別経済対策資金</t>
    <rPh sb="3" eb="5">
      <t>トクベツ</t>
    </rPh>
    <rPh sb="5" eb="7">
      <t>ケイザイ</t>
    </rPh>
    <rPh sb="7" eb="9">
      <t>タイサク</t>
    </rPh>
    <rPh sb="9" eb="11">
      <t>シキン</t>
    </rPh>
    <phoneticPr fontId="4"/>
  </si>
  <si>
    <t>経済変動対策資金</t>
    <rPh sb="0" eb="2">
      <t>ケイザイ</t>
    </rPh>
    <rPh sb="2" eb="4">
      <t>ヘンドウ</t>
    </rPh>
    <rPh sb="4" eb="6">
      <t>タイサク</t>
    </rPh>
    <rPh sb="6" eb="8">
      <t>シキン</t>
    </rPh>
    <phoneticPr fontId="7"/>
  </si>
  <si>
    <t>関連倒産防止資金</t>
    <rPh sb="0" eb="2">
      <t>カンレン</t>
    </rPh>
    <rPh sb="2" eb="4">
      <t>トウサン</t>
    </rPh>
    <rPh sb="4" eb="6">
      <t>ボウシ</t>
    </rPh>
    <rPh sb="6" eb="8">
      <t>シキン</t>
    </rPh>
    <phoneticPr fontId="7"/>
  </si>
  <si>
    <t>返済ゆったり資金</t>
    <rPh sb="0" eb="2">
      <t>ヘンサイ</t>
    </rPh>
    <rPh sb="6" eb="8">
      <t>シキン</t>
    </rPh>
    <phoneticPr fontId="7"/>
  </si>
  <si>
    <t>経営力強化支援資金</t>
    <rPh sb="0" eb="3">
      <t>ケイエイリョク</t>
    </rPh>
    <rPh sb="3" eb="5">
      <t>キョウカ</t>
    </rPh>
    <rPh sb="5" eb="7">
      <t>シエン</t>
    </rPh>
    <rPh sb="7" eb="9">
      <t>シキン</t>
    </rPh>
    <phoneticPr fontId="7"/>
  </si>
  <si>
    <t>中小企業再生支援資金</t>
    <rPh sb="0" eb="2">
      <t>チュウショウ</t>
    </rPh>
    <rPh sb="2" eb="4">
      <t>キギョウ</t>
    </rPh>
    <rPh sb="4" eb="6">
      <t>サイセイ</t>
    </rPh>
    <rPh sb="6" eb="8">
      <t>シエン</t>
    </rPh>
    <rPh sb="8" eb="10">
      <t>シキン</t>
    </rPh>
    <phoneticPr fontId="7"/>
  </si>
  <si>
    <t>（４）災害復旧資金</t>
    <rPh sb="3" eb="5">
      <t>サイガイ</t>
    </rPh>
    <rPh sb="5" eb="7">
      <t>フッキュウ</t>
    </rPh>
    <rPh sb="7" eb="9">
      <t>シキン</t>
    </rPh>
    <phoneticPr fontId="4"/>
  </si>
  <si>
    <t>合　　計</t>
    <rPh sb="0" eb="1">
      <t>ゴウ</t>
    </rPh>
    <rPh sb="3" eb="4">
      <t>ケイ</t>
    </rPh>
    <phoneticPr fontId="4"/>
  </si>
  <si>
    <t>（単位：件、千円、％）</t>
    <rPh sb="1" eb="3">
      <t>タンイ</t>
    </rPh>
    <rPh sb="4" eb="5">
      <t>ケン</t>
    </rPh>
    <rPh sb="6" eb="8">
      <t>センエン</t>
    </rPh>
    <phoneticPr fontId="4"/>
  </si>
  <si>
    <t>業種別内訳</t>
    <rPh sb="0" eb="3">
      <t>ギョウシュベツ</t>
    </rPh>
    <rPh sb="3" eb="5">
      <t>ウチワケ</t>
    </rPh>
    <phoneticPr fontId="4"/>
  </si>
  <si>
    <t>上段：件数、下段：金額</t>
    <rPh sb="0" eb="2">
      <t>ジョウダン</t>
    </rPh>
    <rPh sb="3" eb="5">
      <t>ケンスウ</t>
    </rPh>
    <rPh sb="6" eb="8">
      <t>ゲダン</t>
    </rPh>
    <rPh sb="9" eb="11">
      <t>キンガク</t>
    </rPh>
    <phoneticPr fontId="4"/>
  </si>
  <si>
    <t>業　種</t>
    <rPh sb="0" eb="1">
      <t>ギョウ</t>
    </rPh>
    <rPh sb="2" eb="3">
      <t>シュ</t>
    </rPh>
    <phoneticPr fontId="4"/>
  </si>
  <si>
    <t>一般</t>
    <rPh sb="0" eb="2">
      <t>イッパン</t>
    </rPh>
    <phoneticPr fontId="4"/>
  </si>
  <si>
    <t>元気</t>
    <rPh sb="0" eb="2">
      <t>ゲンキ</t>
    </rPh>
    <phoneticPr fontId="4"/>
  </si>
  <si>
    <t>特別</t>
    <rPh sb="0" eb="2">
      <t>トクベツ</t>
    </rPh>
    <phoneticPr fontId="4"/>
  </si>
  <si>
    <t>災害</t>
    <rPh sb="0" eb="2">
      <t>サイガイ</t>
    </rPh>
    <phoneticPr fontId="4"/>
  </si>
  <si>
    <t>合計</t>
    <rPh sb="0" eb="2">
      <t>ゴウケイ</t>
    </rPh>
    <phoneticPr fontId="4"/>
  </si>
  <si>
    <t>構成比</t>
    <rPh sb="0" eb="3">
      <t>コウセイヒ</t>
    </rPh>
    <phoneticPr fontId="4"/>
  </si>
  <si>
    <t>製造業</t>
    <rPh sb="0" eb="3">
      <t>セイゾウギョウ</t>
    </rPh>
    <phoneticPr fontId="4"/>
  </si>
  <si>
    <t>非
製造業</t>
    <rPh sb="0" eb="1">
      <t>ヒ</t>
    </rPh>
    <rPh sb="2" eb="5">
      <t>セイゾウギョウ</t>
    </rPh>
    <phoneticPr fontId="4"/>
  </si>
  <si>
    <t>小売業</t>
    <rPh sb="0" eb="3">
      <t>コウリギョウ</t>
    </rPh>
    <phoneticPr fontId="4"/>
  </si>
  <si>
    <t>卸売業</t>
    <rPh sb="0" eb="3">
      <t>オロシウリギョウ</t>
    </rPh>
    <phoneticPr fontId="4"/>
  </si>
  <si>
    <t>飲食業</t>
    <rPh sb="0" eb="3">
      <t>インショクギョウ</t>
    </rPh>
    <phoneticPr fontId="4"/>
  </si>
  <si>
    <t>建設業</t>
    <rPh sb="0" eb="3">
      <t>ケンセツギョウ</t>
    </rPh>
    <phoneticPr fontId="4"/>
  </si>
  <si>
    <t>その他</t>
    <rPh sb="2" eb="3">
      <t>タ</t>
    </rPh>
    <phoneticPr fontId="4"/>
  </si>
  <si>
    <t>合　計</t>
    <rPh sb="0" eb="1">
      <t>ゴウ</t>
    </rPh>
    <rPh sb="2" eb="3">
      <t>ケイ</t>
    </rPh>
    <phoneticPr fontId="4"/>
  </si>
  <si>
    <t>従業員規模</t>
    <rPh sb="0" eb="3">
      <t>ジュウギョウイン</t>
    </rPh>
    <rPh sb="3" eb="5">
      <t>キボ</t>
    </rPh>
    <phoneticPr fontId="4"/>
  </si>
  <si>
    <t>（単位：件、％）</t>
    <rPh sb="1" eb="3">
      <t>タンイ</t>
    </rPh>
    <rPh sb="4" eb="5">
      <t>ケン</t>
    </rPh>
    <phoneticPr fontId="4"/>
  </si>
  <si>
    <t>０～５人</t>
    <rPh sb="3" eb="4">
      <t>ニン</t>
    </rPh>
    <phoneticPr fontId="4"/>
  </si>
  <si>
    <t>６～20人</t>
    <rPh sb="4" eb="5">
      <t>ニン</t>
    </rPh>
    <phoneticPr fontId="4"/>
  </si>
  <si>
    <t>21人～</t>
    <rPh sb="2" eb="3">
      <t>ニン</t>
    </rPh>
    <phoneticPr fontId="4"/>
  </si>
  <si>
    <t>資金使途</t>
    <rPh sb="0" eb="2">
      <t>シキン</t>
    </rPh>
    <rPh sb="2" eb="4">
      <t>シト</t>
    </rPh>
    <phoneticPr fontId="4"/>
  </si>
  <si>
    <t>運転</t>
    <rPh sb="0" eb="2">
      <t>ウンテン</t>
    </rPh>
    <phoneticPr fontId="4"/>
  </si>
  <si>
    <t>設備</t>
    <rPh sb="0" eb="2">
      <t>セツビ</t>
    </rPh>
    <phoneticPr fontId="4"/>
  </si>
  <si>
    <t>運転・設備</t>
    <rPh sb="0" eb="2">
      <t>ウンテン</t>
    </rPh>
    <rPh sb="3" eb="5">
      <t>セツビ</t>
    </rPh>
    <phoneticPr fontId="4"/>
  </si>
  <si>
    <t>平均借入金額（千円／件）</t>
    <rPh sb="0" eb="2">
      <t>ヘイキン</t>
    </rPh>
    <rPh sb="2" eb="5">
      <t>カリイレキン</t>
    </rPh>
    <rPh sb="5" eb="6">
      <t>ガク</t>
    </rPh>
    <rPh sb="7" eb="9">
      <t>センエン</t>
    </rPh>
    <rPh sb="10" eb="11">
      <t>ケン</t>
    </rPh>
    <phoneticPr fontId="4"/>
  </si>
  <si>
    <t>償還期間</t>
    <rPh sb="0" eb="2">
      <t>ショウカン</t>
    </rPh>
    <rPh sb="2" eb="4">
      <t>キカン</t>
    </rPh>
    <phoneticPr fontId="4"/>
  </si>
  <si>
    <t>平均</t>
    <rPh sb="0" eb="2">
      <t>ヘイキン</t>
    </rPh>
    <phoneticPr fontId="4"/>
  </si>
  <si>
    <r>
      <t>平均償還期間</t>
    </r>
    <r>
      <rPr>
        <sz val="8"/>
        <color indexed="8"/>
        <rFont val="ＭＳ Ｐゴシック"/>
        <family val="3"/>
        <charset val="128"/>
      </rPr>
      <t xml:space="preserve"> （短期資金除く）</t>
    </r>
    <rPh sb="0" eb="2">
      <t>ヘイキン</t>
    </rPh>
    <rPh sb="2" eb="4">
      <t>ショウカン</t>
    </rPh>
    <rPh sb="4" eb="6">
      <t>キカン</t>
    </rPh>
    <rPh sb="8" eb="10">
      <t>タンキ</t>
    </rPh>
    <rPh sb="10" eb="12">
      <t>シキン</t>
    </rPh>
    <rPh sb="12" eb="13">
      <t>ノゾ</t>
    </rPh>
    <phoneticPr fontId="4"/>
  </si>
  <si>
    <t>5年8か月</t>
    <rPh sb="1" eb="2">
      <t>ネン</t>
    </rPh>
    <rPh sb="4" eb="5">
      <t>ゲツ</t>
    </rPh>
    <phoneticPr fontId="4"/>
  </si>
  <si>
    <t>7年4か月</t>
    <rPh sb="1" eb="2">
      <t>ネン</t>
    </rPh>
    <rPh sb="4" eb="5">
      <t>ゲツ</t>
    </rPh>
    <phoneticPr fontId="4"/>
  </si>
  <si>
    <t>7年7か月</t>
    <rPh sb="1" eb="2">
      <t>ネン</t>
    </rPh>
    <rPh sb="4" eb="5">
      <t>ゲツ</t>
    </rPh>
    <phoneticPr fontId="4"/>
  </si>
  <si>
    <t>―</t>
  </si>
  <si>
    <t>6年5か月</t>
    <rPh sb="1" eb="2">
      <t>ネン</t>
    </rPh>
    <rPh sb="4" eb="5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</si>
</sst>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.0;[Red]\-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shrinkToFit="1"/>
    </xf>
    <xf numFmtId="38" fontId="5" fillId="0" borderId="4" xfId="1" applyFont="1" applyBorder="1" applyAlignment="1">
      <alignment horizontal="center" vertical="center" shrinkToFit="1"/>
    </xf>
    <xf numFmtId="38" fontId="5" fillId="2" borderId="5" xfId="1" applyFont="1" applyFill="1" applyBorder="1" applyAlignment="1">
      <alignment horizontal="center" vertical="center" shrinkToFit="1"/>
    </xf>
    <xf numFmtId="38" fontId="5" fillId="2" borderId="6" xfId="1" applyFont="1" applyFill="1" applyBorder="1" applyAlignment="1">
      <alignment horizontal="center" vertical="center" shrinkToFit="1"/>
    </xf>
    <xf numFmtId="38" fontId="5" fillId="2" borderId="3" xfId="1" applyFont="1" applyFill="1" applyBorder="1" applyAlignment="1">
      <alignment horizontal="center" vertical="center" shrinkToFit="1"/>
    </xf>
    <xf numFmtId="38" fontId="5" fillId="2" borderId="4" xfId="1" applyFont="1" applyFill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38" fontId="5" fillId="2" borderId="11" xfId="1" applyFont="1" applyFill="1" applyBorder="1" applyAlignment="1">
      <alignment horizontal="center" vertical="center" shrinkToFit="1"/>
    </xf>
    <xf numFmtId="38" fontId="5" fillId="2" borderId="12" xfId="1" applyFont="1" applyFill="1" applyBorder="1" applyAlignment="1">
      <alignment horizontal="center" vertical="center" shrinkToFit="1"/>
    </xf>
    <xf numFmtId="38" fontId="5" fillId="2" borderId="9" xfId="1" applyFont="1" applyFill="1" applyBorder="1" applyAlignment="1">
      <alignment horizontal="center" vertical="center" shrinkToFit="1"/>
    </xf>
    <xf numFmtId="38" fontId="5" fillId="2" borderId="8" xfId="1" applyFont="1" applyFill="1" applyBorder="1" applyAlignment="1">
      <alignment horizontal="center" vertical="center" shrinkToFit="1"/>
    </xf>
    <xf numFmtId="38" fontId="5" fillId="0" borderId="1" xfId="1" applyFont="1" applyFill="1" applyBorder="1">
      <alignment vertical="center"/>
    </xf>
    <xf numFmtId="38" fontId="5" fillId="0" borderId="4" xfId="1" applyFill="1" applyBorder="1">
      <alignment vertical="center"/>
    </xf>
    <xf numFmtId="38" fontId="5" fillId="0" borderId="13" xfId="1" applyFont="1" applyFill="1" applyBorder="1" applyAlignment="1">
      <alignment vertical="center" wrapText="1"/>
    </xf>
    <xf numFmtId="38" fontId="5" fillId="0" borderId="14" xfId="1" applyFont="1" applyFill="1" applyBorder="1" applyAlignment="1">
      <alignment vertical="center" wrapText="1"/>
    </xf>
    <xf numFmtId="176" fontId="5" fillId="3" borderId="15" xfId="2" applyNumberFormat="1" applyFill="1" applyBorder="1" applyAlignment="1">
      <alignment vertical="center"/>
    </xf>
    <xf numFmtId="176" fontId="5" fillId="2" borderId="0" xfId="2" applyNumberFormat="1" applyFill="1" applyBorder="1" applyAlignment="1">
      <alignment vertical="center"/>
    </xf>
    <xf numFmtId="176" fontId="5" fillId="3" borderId="13" xfId="2" applyNumberFormat="1" applyFill="1" applyBorder="1" applyAlignment="1">
      <alignment vertical="center"/>
    </xf>
    <xf numFmtId="176" fontId="5" fillId="2" borderId="4" xfId="2" applyNumberFormat="1" applyFill="1" applyBorder="1" applyAlignment="1">
      <alignment vertical="center"/>
    </xf>
    <xf numFmtId="38" fontId="5" fillId="0" borderId="16" xfId="1" applyBorder="1">
      <alignment vertical="center"/>
    </xf>
    <xf numFmtId="38" fontId="5" fillId="0" borderId="17" xfId="1" applyBorder="1" applyAlignment="1">
      <alignment vertical="center" shrinkToFit="1"/>
    </xf>
    <xf numFmtId="38" fontId="5" fillId="0" borderId="18" xfId="1" applyBorder="1">
      <alignment vertical="center"/>
    </xf>
    <xf numFmtId="38" fontId="5" fillId="0" borderId="19" xfId="1" applyBorder="1">
      <alignment vertical="center"/>
    </xf>
    <xf numFmtId="176" fontId="5" fillId="2" borderId="20" xfId="2" applyNumberFormat="1" applyFill="1" applyBorder="1" applyAlignment="1">
      <alignment vertical="center"/>
    </xf>
    <xf numFmtId="176" fontId="5" fillId="2" borderId="21" xfId="2" applyNumberFormat="1" applyFill="1" applyBorder="1" applyAlignment="1">
      <alignment vertical="center"/>
    </xf>
    <xf numFmtId="176" fontId="5" fillId="2" borderId="22" xfId="2" applyNumberFormat="1" applyFill="1" applyBorder="1" applyAlignment="1">
      <alignment vertical="center"/>
    </xf>
    <xf numFmtId="176" fontId="5" fillId="2" borderId="23" xfId="2" applyNumberFormat="1" applyFill="1" applyBorder="1" applyAlignment="1">
      <alignment vertical="center"/>
    </xf>
    <xf numFmtId="38" fontId="5" fillId="0" borderId="24" xfId="1" applyFont="1" applyBorder="1" applyAlignment="1">
      <alignment vertical="center" shrinkToFit="1"/>
    </xf>
    <xf numFmtId="38" fontId="5" fillId="0" borderId="25" xfId="1" applyBorder="1">
      <alignment vertical="center"/>
    </xf>
    <xf numFmtId="38" fontId="5" fillId="0" borderId="24" xfId="1" applyBorder="1">
      <alignment vertical="center"/>
    </xf>
    <xf numFmtId="176" fontId="5" fillId="2" borderId="20" xfId="2" applyNumberFormat="1" applyFill="1" applyBorder="1" applyAlignment="1">
      <alignment horizontal="right" vertical="center"/>
    </xf>
    <xf numFmtId="176" fontId="5" fillId="2" borderId="26" xfId="2" applyNumberFormat="1" applyFill="1" applyBorder="1" applyAlignment="1">
      <alignment horizontal="right" vertical="center"/>
    </xf>
    <xf numFmtId="176" fontId="5" fillId="2" borderId="27" xfId="2" applyNumberFormat="1" applyFill="1" applyBorder="1" applyAlignment="1">
      <alignment vertical="center"/>
    </xf>
    <xf numFmtId="38" fontId="5" fillId="0" borderId="17" xfId="1" applyFont="1" applyBorder="1" applyAlignment="1">
      <alignment vertical="center" shrinkToFit="1"/>
    </xf>
    <xf numFmtId="176" fontId="5" fillId="2" borderId="26" xfId="2" applyNumberFormat="1" applyFill="1" applyBorder="1" applyAlignment="1">
      <alignment vertical="center"/>
    </xf>
    <xf numFmtId="38" fontId="5" fillId="0" borderId="28" xfId="1" applyFont="1" applyBorder="1" applyAlignment="1">
      <alignment vertical="center" shrinkToFit="1"/>
    </xf>
    <xf numFmtId="38" fontId="5" fillId="2" borderId="25" xfId="1" applyFill="1" applyBorder="1">
      <alignment vertical="center"/>
    </xf>
    <xf numFmtId="38" fontId="5" fillId="2" borderId="24" xfId="1" applyFill="1" applyBorder="1">
      <alignment vertical="center"/>
    </xf>
    <xf numFmtId="38" fontId="5" fillId="0" borderId="29" xfId="1" applyBorder="1">
      <alignment vertical="center"/>
    </xf>
    <xf numFmtId="38" fontId="5" fillId="0" borderId="8" xfId="1" applyFont="1" applyBorder="1" applyAlignment="1">
      <alignment vertical="center" shrinkToFit="1"/>
    </xf>
    <xf numFmtId="38" fontId="5" fillId="0" borderId="30" xfId="1" applyBorder="1">
      <alignment vertical="center"/>
    </xf>
    <xf numFmtId="176" fontId="5" fillId="2" borderId="11" xfId="2" applyNumberFormat="1" applyFont="1" applyFill="1" applyBorder="1" applyAlignment="1">
      <alignment horizontal="center" vertical="center"/>
    </xf>
    <xf numFmtId="176" fontId="5" fillId="2" borderId="31" xfId="2" applyNumberFormat="1" applyFont="1" applyFill="1" applyBorder="1" applyAlignment="1">
      <alignment horizontal="center" vertical="center"/>
    </xf>
    <xf numFmtId="176" fontId="5" fillId="2" borderId="7" xfId="2" applyNumberFormat="1" applyFont="1" applyFill="1" applyBorder="1" applyAlignment="1">
      <alignment vertical="center"/>
    </xf>
    <xf numFmtId="176" fontId="5" fillId="2" borderId="30" xfId="2" applyNumberFormat="1" applyFont="1" applyFill="1" applyBorder="1" applyAlignment="1">
      <alignment vertical="center"/>
    </xf>
    <xf numFmtId="38" fontId="5" fillId="0" borderId="22" xfId="1" applyFont="1" applyFill="1" applyBorder="1">
      <alignment vertical="center"/>
    </xf>
    <xf numFmtId="38" fontId="5" fillId="0" borderId="17" xfId="1" applyFill="1" applyBorder="1" applyAlignment="1">
      <alignment vertical="center" shrinkToFit="1"/>
    </xf>
    <xf numFmtId="176" fontId="5" fillId="2" borderId="15" xfId="1" applyNumberFormat="1" applyFill="1" applyBorder="1">
      <alignment vertical="center"/>
    </xf>
    <xf numFmtId="176" fontId="5" fillId="2" borderId="32" xfId="2" applyNumberFormat="1" applyFill="1" applyBorder="1" applyAlignment="1">
      <alignment vertical="center"/>
    </xf>
    <xf numFmtId="38" fontId="5" fillId="0" borderId="16" xfId="1" applyFont="1" applyBorder="1">
      <alignment vertical="center"/>
    </xf>
    <xf numFmtId="0" fontId="0" fillId="0" borderId="24" xfId="0" applyBorder="1" applyAlignment="1">
      <alignment vertical="center" shrinkToFit="1"/>
    </xf>
    <xf numFmtId="176" fontId="6" fillId="3" borderId="20" xfId="1" applyNumberFormat="1" applyFont="1" applyFill="1" applyBorder="1">
      <alignment vertical="center"/>
    </xf>
    <xf numFmtId="176" fontId="6" fillId="3" borderId="26" xfId="1" applyNumberFormat="1" applyFont="1" applyFill="1" applyBorder="1">
      <alignment vertical="center"/>
    </xf>
    <xf numFmtId="176" fontId="6" fillId="3" borderId="22" xfId="1" applyNumberFormat="1" applyFont="1" applyFill="1" applyBorder="1">
      <alignment vertical="center"/>
    </xf>
    <xf numFmtId="176" fontId="6" fillId="3" borderId="27" xfId="1" applyNumberFormat="1" applyFont="1" applyFill="1" applyBorder="1">
      <alignment vertical="center"/>
    </xf>
    <xf numFmtId="176" fontId="6" fillId="3" borderId="20" xfId="1" quotePrefix="1" applyNumberFormat="1" applyFont="1" applyFill="1" applyBorder="1" applyAlignment="1">
      <alignment horizontal="center" vertical="center"/>
    </xf>
    <xf numFmtId="176" fontId="6" fillId="3" borderId="26" xfId="1" quotePrefix="1" applyNumberFormat="1" applyFont="1" applyFill="1" applyBorder="1" applyAlignment="1">
      <alignment horizontal="center" vertical="center"/>
    </xf>
    <xf numFmtId="176" fontId="6" fillId="3" borderId="20" xfId="1" applyNumberFormat="1" applyFont="1" applyFill="1" applyBorder="1" applyAlignment="1">
      <alignment vertical="center"/>
    </xf>
    <xf numFmtId="176" fontId="6" fillId="3" borderId="26" xfId="1" applyNumberFormat="1" applyFont="1" applyFill="1" applyBorder="1" applyAlignment="1">
      <alignment vertical="center"/>
    </xf>
    <xf numFmtId="176" fontId="5" fillId="2" borderId="20" xfId="1" applyNumberFormat="1" applyFill="1" applyBorder="1">
      <alignment vertical="center"/>
    </xf>
    <xf numFmtId="176" fontId="5" fillId="2" borderId="26" xfId="1" applyNumberFormat="1" applyFill="1" applyBorder="1">
      <alignment vertical="center"/>
    </xf>
    <xf numFmtId="176" fontId="5" fillId="2" borderId="22" xfId="1" applyNumberFormat="1" applyFill="1" applyBorder="1">
      <alignment vertical="center"/>
    </xf>
    <xf numFmtId="176" fontId="5" fillId="2" borderId="27" xfId="1" applyNumberFormat="1" applyFill="1" applyBorder="1">
      <alignment vertical="center"/>
    </xf>
    <xf numFmtId="0" fontId="0" fillId="0" borderId="23" xfId="0" applyBorder="1" applyAlignment="1">
      <alignment vertical="center" shrinkToFit="1"/>
    </xf>
    <xf numFmtId="38" fontId="5" fillId="0" borderId="9" xfId="1" applyBorder="1">
      <alignment vertical="center"/>
    </xf>
    <xf numFmtId="38" fontId="5" fillId="0" borderId="10" xfId="1" applyBorder="1">
      <alignment vertical="center"/>
    </xf>
    <xf numFmtId="176" fontId="5" fillId="2" borderId="33" xfId="1" applyNumberFormat="1" applyFill="1" applyBorder="1">
      <alignment vertical="center"/>
    </xf>
    <xf numFmtId="176" fontId="5" fillId="2" borderId="34" xfId="1" applyNumberFormat="1" applyFill="1" applyBorder="1">
      <alignment vertical="center"/>
    </xf>
    <xf numFmtId="176" fontId="5" fillId="2" borderId="7" xfId="1" applyNumberFormat="1" applyFill="1" applyBorder="1">
      <alignment vertical="center"/>
    </xf>
    <xf numFmtId="176" fontId="5" fillId="2" borderId="30" xfId="1" applyNumberFormat="1" applyFill="1" applyBorder="1">
      <alignment vertical="center"/>
    </xf>
    <xf numFmtId="38" fontId="5" fillId="0" borderId="4" xfId="1" applyFill="1" applyBorder="1" applyAlignment="1">
      <alignment vertical="center" shrinkToFit="1"/>
    </xf>
    <xf numFmtId="176" fontId="5" fillId="2" borderId="5" xfId="1" applyNumberFormat="1" applyFill="1" applyBorder="1">
      <alignment vertical="center"/>
    </xf>
    <xf numFmtId="38" fontId="5" fillId="0" borderId="35" xfId="1" applyBorder="1">
      <alignment vertical="center"/>
    </xf>
    <xf numFmtId="38" fontId="5" fillId="0" borderId="23" xfId="1" applyBorder="1">
      <alignment vertical="center"/>
    </xf>
    <xf numFmtId="176" fontId="5" fillId="2" borderId="20" xfId="1" applyNumberFormat="1" applyFill="1" applyBorder="1" applyAlignment="1">
      <alignment horizontal="center" vertical="center"/>
    </xf>
    <xf numFmtId="176" fontId="5" fillId="2" borderId="26" xfId="1" applyNumberFormat="1" applyFill="1" applyBorder="1" applyAlignment="1">
      <alignment horizontal="center" vertical="center"/>
    </xf>
    <xf numFmtId="176" fontId="5" fillId="2" borderId="20" xfId="1" applyNumberFormat="1" applyFill="1" applyBorder="1" applyAlignment="1">
      <alignment horizontal="right" vertical="center"/>
    </xf>
    <xf numFmtId="176" fontId="5" fillId="2" borderId="26" xfId="1" applyNumberFormat="1" applyFill="1" applyBorder="1" applyAlignment="1">
      <alignment horizontal="right" vertical="center"/>
    </xf>
    <xf numFmtId="176" fontId="5" fillId="2" borderId="36" xfId="1" applyNumberFormat="1" applyFill="1" applyBorder="1" applyAlignment="1">
      <alignment horizontal="center" vertical="center"/>
    </xf>
    <xf numFmtId="176" fontId="5" fillId="2" borderId="37" xfId="1" applyNumberFormat="1" applyFill="1" applyBorder="1" applyAlignment="1">
      <alignment horizontal="center" vertical="center"/>
    </xf>
    <xf numFmtId="38" fontId="5" fillId="0" borderId="38" xfId="1" applyFont="1" applyFill="1" applyBorder="1">
      <alignment vertical="center"/>
    </xf>
    <xf numFmtId="38" fontId="5" fillId="0" borderId="39" xfId="1" applyFill="1" applyBorder="1">
      <alignment vertical="center"/>
    </xf>
    <xf numFmtId="38" fontId="5" fillId="0" borderId="40" xfId="1" applyFill="1" applyBorder="1">
      <alignment vertical="center"/>
    </xf>
    <xf numFmtId="38" fontId="5" fillId="0" borderId="41" xfId="1" applyFill="1" applyBorder="1">
      <alignment vertical="center"/>
    </xf>
    <xf numFmtId="176" fontId="5" fillId="2" borderId="42" xfId="2" applyNumberFormat="1" applyFont="1" applyFill="1" applyBorder="1" applyAlignment="1">
      <alignment horizontal="center" vertical="center"/>
    </xf>
    <xf numFmtId="176" fontId="5" fillId="2" borderId="41" xfId="2" applyNumberFormat="1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horizontal="center" vertical="center" shrinkToFit="1"/>
    </xf>
    <xf numFmtId="38" fontId="5" fillId="0" borderId="39" xfId="1" applyFont="1" applyFill="1" applyBorder="1" applyAlignment="1">
      <alignment horizontal="center" vertical="center" shrinkToFit="1"/>
    </xf>
    <xf numFmtId="38" fontId="5" fillId="0" borderId="40" xfId="1" applyFill="1" applyBorder="1" applyAlignment="1">
      <alignment vertical="center" shrinkToFit="1"/>
    </xf>
    <xf numFmtId="38" fontId="5" fillId="0" borderId="39" xfId="1" applyFill="1" applyBorder="1" applyAlignment="1">
      <alignment vertical="center" shrinkToFit="1"/>
    </xf>
    <xf numFmtId="176" fontId="5" fillId="2" borderId="42" xfId="2" applyNumberFormat="1" applyFont="1" applyFill="1" applyBorder="1" applyAlignment="1">
      <alignment vertical="center" shrinkToFit="1"/>
    </xf>
    <xf numFmtId="176" fontId="5" fillId="2" borderId="39" xfId="2" applyNumberFormat="1" applyFont="1" applyFill="1" applyBorder="1" applyAlignment="1">
      <alignment vertical="center" shrinkToFit="1"/>
    </xf>
    <xf numFmtId="176" fontId="5" fillId="2" borderId="38" xfId="2" applyNumberFormat="1" applyFont="1" applyFill="1" applyBorder="1" applyAlignment="1">
      <alignment vertical="center" shrinkToFit="1"/>
    </xf>
    <xf numFmtId="176" fontId="5" fillId="2" borderId="41" xfId="2" applyNumberFormat="1" applyFont="1" applyFill="1" applyBorder="1" applyAlignment="1">
      <alignment vertical="center" shrinkToFit="1"/>
    </xf>
    <xf numFmtId="38" fontId="5" fillId="0" borderId="0" xfId="1" applyFont="1" applyFill="1" applyBorder="1" applyAlignment="1">
      <alignment horizontal="center" vertical="center" shrinkToFit="1"/>
    </xf>
    <xf numFmtId="38" fontId="5" fillId="0" borderId="0" xfId="1" applyFill="1" applyBorder="1" applyAlignment="1">
      <alignment vertical="center" shrinkToFit="1"/>
    </xf>
    <xf numFmtId="176" fontId="5" fillId="2" borderId="0" xfId="2" applyNumberFormat="1" applyFont="1" applyFill="1" applyBorder="1" applyAlignment="1">
      <alignment vertical="center" shrinkToFit="1"/>
    </xf>
    <xf numFmtId="0" fontId="0" fillId="0" borderId="0" xfId="0" applyAlignment="1">
      <alignment horizontal="right" vertical="top"/>
    </xf>
    <xf numFmtId="0" fontId="8" fillId="0" borderId="0" xfId="0" applyFont="1" applyAlignment="1">
      <alignment horizontal="right" vertical="top"/>
    </xf>
    <xf numFmtId="38" fontId="5" fillId="0" borderId="38" xfId="1" applyBorder="1" applyAlignment="1">
      <alignment horizontal="center"/>
    </xf>
    <xf numFmtId="0" fontId="0" fillId="0" borderId="39" xfId="0" applyBorder="1" applyAlignment="1">
      <alignment horizontal="center"/>
    </xf>
    <xf numFmtId="38" fontId="5" fillId="0" borderId="43" xfId="1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shrinkToFit="1"/>
    </xf>
    <xf numFmtId="38" fontId="5" fillId="0" borderId="44" xfId="1" applyFont="1" applyBorder="1" applyAlignment="1">
      <alignment horizontal="center" vertical="center" shrinkToFit="1"/>
    </xf>
    <xf numFmtId="38" fontId="5" fillId="0" borderId="0" xfId="1">
      <alignment vertical="center"/>
    </xf>
    <xf numFmtId="38" fontId="5" fillId="0" borderId="1" xfId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38" fontId="5" fillId="0" borderId="45" xfId="1" applyBorder="1">
      <alignment vertical="center"/>
    </xf>
    <xf numFmtId="38" fontId="5" fillId="0" borderId="46" xfId="1" applyBorder="1">
      <alignment vertical="center"/>
    </xf>
    <xf numFmtId="38" fontId="5" fillId="0" borderId="15" xfId="1" applyBorder="1">
      <alignment vertical="center"/>
    </xf>
    <xf numFmtId="38" fontId="5" fillId="0" borderId="32" xfId="1" applyBorder="1">
      <alignment vertical="center"/>
    </xf>
    <xf numFmtId="38" fontId="5" fillId="0" borderId="44" xfId="1" applyBorder="1">
      <alignment vertical="center"/>
    </xf>
    <xf numFmtId="176" fontId="5" fillId="0" borderId="44" xfId="1" applyNumberForma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5" fillId="0" borderId="48" xfId="1" applyBorder="1">
      <alignment vertical="center"/>
    </xf>
    <xf numFmtId="38" fontId="5" fillId="0" borderId="49" xfId="1" applyBorder="1">
      <alignment vertical="center"/>
    </xf>
    <xf numFmtId="38" fontId="5" fillId="0" borderId="50" xfId="1" applyBorder="1">
      <alignment vertical="center"/>
    </xf>
    <xf numFmtId="38" fontId="5" fillId="0" borderId="51" xfId="1" applyBorder="1">
      <alignment vertical="center"/>
    </xf>
    <xf numFmtId="38" fontId="5" fillId="0" borderId="52" xfId="1" applyBorder="1">
      <alignment vertical="center"/>
    </xf>
    <xf numFmtId="176" fontId="5" fillId="0" borderId="53" xfId="1" applyNumberFormat="1" applyBorder="1">
      <alignment vertical="center"/>
    </xf>
    <xf numFmtId="38" fontId="5" fillId="0" borderId="16" xfId="1" applyBorder="1" applyAlignment="1">
      <alignment horizontal="center" vertical="center" wrapText="1"/>
    </xf>
    <xf numFmtId="38" fontId="5" fillId="0" borderId="27" xfId="1" applyBorder="1" applyAlignment="1">
      <alignment vertical="center" shrinkToFit="1"/>
    </xf>
    <xf numFmtId="38" fontId="5" fillId="0" borderId="54" xfId="1" applyBorder="1">
      <alignment vertical="center"/>
    </xf>
    <xf numFmtId="38" fontId="5" fillId="0" borderId="0" xfId="1" applyBorder="1">
      <alignment vertical="center"/>
    </xf>
    <xf numFmtId="38" fontId="5" fillId="0" borderId="55" xfId="1" applyBorder="1">
      <alignment vertical="center"/>
    </xf>
    <xf numFmtId="38" fontId="5" fillId="0" borderId="56" xfId="1" applyBorder="1">
      <alignment vertical="center"/>
    </xf>
    <xf numFmtId="38" fontId="5" fillId="0" borderId="57" xfId="1" applyBorder="1">
      <alignment vertical="center"/>
    </xf>
    <xf numFmtId="176" fontId="5" fillId="0" borderId="58" xfId="1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38" fontId="5" fillId="0" borderId="53" xfId="1" applyBorder="1">
      <alignment vertical="center"/>
    </xf>
    <xf numFmtId="38" fontId="5" fillId="0" borderId="23" xfId="1" applyBorder="1" applyAlignment="1">
      <alignment vertical="center" shrinkToFit="1"/>
    </xf>
    <xf numFmtId="38" fontId="5" fillId="0" borderId="58" xfId="1" applyBorder="1">
      <alignment vertical="center"/>
    </xf>
    <xf numFmtId="38" fontId="5" fillId="0" borderId="59" xfId="1" applyBorder="1">
      <alignment vertical="center"/>
    </xf>
    <xf numFmtId="38" fontId="5" fillId="0" borderId="60" xfId="1" applyBorder="1">
      <alignment vertical="center"/>
    </xf>
    <xf numFmtId="38" fontId="5" fillId="0" borderId="36" xfId="1" applyBorder="1">
      <alignment vertical="center"/>
    </xf>
    <xf numFmtId="38" fontId="5" fillId="0" borderId="37" xfId="1" applyBorder="1">
      <alignment vertical="center"/>
    </xf>
    <xf numFmtId="38" fontId="5" fillId="0" borderId="61" xfId="1" applyBorder="1">
      <alignment vertical="center"/>
    </xf>
    <xf numFmtId="0" fontId="0" fillId="0" borderId="27" xfId="0" applyBorder="1" applyAlignment="1">
      <alignment vertical="center"/>
    </xf>
    <xf numFmtId="38" fontId="5" fillId="0" borderId="62" xfId="1" applyBorder="1">
      <alignment vertical="center"/>
    </xf>
    <xf numFmtId="38" fontId="5" fillId="0" borderId="63" xfId="1" applyBorder="1">
      <alignment vertical="center"/>
    </xf>
    <xf numFmtId="38" fontId="5" fillId="0" borderId="64" xfId="1" applyBorder="1">
      <alignment vertical="center"/>
    </xf>
    <xf numFmtId="38" fontId="5" fillId="0" borderId="65" xfId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5" fillId="0" borderId="66" xfId="1" applyBorder="1">
      <alignment vertical="center"/>
    </xf>
    <xf numFmtId="38" fontId="5" fillId="0" borderId="67" xfId="1" applyBorder="1">
      <alignment vertical="center"/>
    </xf>
    <xf numFmtId="38" fontId="5" fillId="0" borderId="68" xfId="1" applyBorder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8" fontId="5" fillId="0" borderId="69" xfId="1" applyBorder="1">
      <alignment vertical="center"/>
    </xf>
    <xf numFmtId="38" fontId="5" fillId="0" borderId="70" xfId="1" applyBorder="1">
      <alignment vertical="center"/>
    </xf>
    <xf numFmtId="38" fontId="5" fillId="0" borderId="71" xfId="1" applyBorder="1">
      <alignment vertical="center"/>
    </xf>
    <xf numFmtId="38" fontId="5" fillId="0" borderId="72" xfId="1" applyBorder="1">
      <alignment vertical="center"/>
    </xf>
    <xf numFmtId="176" fontId="5" fillId="0" borderId="72" xfId="1" applyNumberFormat="1" applyBorder="1">
      <alignment vertical="center"/>
    </xf>
    <xf numFmtId="0" fontId="9" fillId="0" borderId="0" xfId="0" applyFont="1">
      <alignment vertical="center"/>
    </xf>
    <xf numFmtId="38" fontId="5" fillId="0" borderId="1" xfId="1" applyBorder="1" applyAlignment="1">
      <alignment horizontal="center" vertical="center"/>
    </xf>
    <xf numFmtId="38" fontId="5" fillId="0" borderId="73" xfId="1" applyBorder="1">
      <alignment vertical="center"/>
    </xf>
    <xf numFmtId="38" fontId="5" fillId="0" borderId="40" xfId="1" applyFont="1" applyBorder="1" applyAlignment="1">
      <alignment horizontal="center" vertical="center" shrinkToFit="1"/>
    </xf>
    <xf numFmtId="38" fontId="5" fillId="0" borderId="44" xfId="1" applyBorder="1" applyAlignment="1">
      <alignment horizontal="center" vertical="center" shrinkToFit="1"/>
    </xf>
    <xf numFmtId="38" fontId="5" fillId="0" borderId="3" xfId="1" applyFont="1" applyBorder="1" applyAlignment="1">
      <alignment vertical="center"/>
    </xf>
    <xf numFmtId="38" fontId="5" fillId="0" borderId="74" xfId="1" applyBorder="1">
      <alignment vertical="center"/>
    </xf>
    <xf numFmtId="38" fontId="5" fillId="0" borderId="13" xfId="1" applyBorder="1">
      <alignment vertical="center"/>
    </xf>
    <xf numFmtId="38" fontId="5" fillId="0" borderId="75" xfId="1" applyBorder="1">
      <alignment vertical="center"/>
    </xf>
    <xf numFmtId="38" fontId="5" fillId="0" borderId="76" xfId="1" applyBorder="1">
      <alignment vertical="center"/>
    </xf>
    <xf numFmtId="176" fontId="5" fillId="0" borderId="4" xfId="1" applyNumberFormat="1" applyBorder="1">
      <alignment vertical="center"/>
    </xf>
    <xf numFmtId="38" fontId="5" fillId="0" borderId="77" xfId="1" applyFont="1" applyBorder="1" applyAlignment="1">
      <alignment vertical="center"/>
    </xf>
    <xf numFmtId="38" fontId="5" fillId="0" borderId="21" xfId="1" applyBorder="1">
      <alignment vertical="center"/>
    </xf>
    <xf numFmtId="38" fontId="5" fillId="0" borderId="20" xfId="1" applyBorder="1">
      <alignment vertical="center"/>
    </xf>
    <xf numFmtId="38" fontId="5" fillId="0" borderId="78" xfId="1" applyBorder="1">
      <alignment vertical="center"/>
    </xf>
    <xf numFmtId="176" fontId="5" fillId="0" borderId="28" xfId="1" applyNumberFormat="1" applyBorder="1">
      <alignment vertical="center"/>
    </xf>
    <xf numFmtId="38" fontId="5" fillId="0" borderId="79" xfId="1" applyFont="1" applyBorder="1" applyAlignment="1">
      <alignment vertical="center"/>
    </xf>
    <xf numFmtId="38" fontId="5" fillId="0" borderId="11" xfId="1" applyBorder="1">
      <alignment vertical="center"/>
    </xf>
    <xf numFmtId="176" fontId="5" fillId="0" borderId="80" xfId="1" applyNumberFormat="1" applyBorder="1">
      <alignment vertical="center"/>
    </xf>
    <xf numFmtId="38" fontId="5" fillId="0" borderId="38" xfId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8" fontId="5" fillId="0" borderId="81" xfId="1" applyBorder="1">
      <alignment vertical="center"/>
    </xf>
    <xf numFmtId="38" fontId="5" fillId="0" borderId="82" xfId="1" applyBorder="1">
      <alignment vertical="center"/>
    </xf>
    <xf numFmtId="176" fontId="5" fillId="0" borderId="39" xfId="1" applyNumberFormat="1" applyBorder="1">
      <alignment vertical="center"/>
    </xf>
    <xf numFmtId="38" fontId="5" fillId="0" borderId="38" xfId="1" applyBorder="1" applyAlignment="1">
      <alignment horizontal="center" vertical="center"/>
    </xf>
    <xf numFmtId="38" fontId="5" fillId="0" borderId="82" xfId="1" applyBorder="1" applyAlignment="1">
      <alignment horizontal="center" vertical="center" shrinkToFit="1"/>
    </xf>
    <xf numFmtId="38" fontId="5" fillId="0" borderId="82" xfId="1" applyFont="1" applyBorder="1" applyAlignment="1">
      <alignment horizontal="center" vertical="center" shrinkToFit="1"/>
    </xf>
    <xf numFmtId="38" fontId="5" fillId="0" borderId="1" xfId="1" applyBorder="1" applyAlignment="1">
      <alignment vertical="center"/>
    </xf>
    <xf numFmtId="38" fontId="5" fillId="0" borderId="2" xfId="1" applyBorder="1" applyAlignment="1">
      <alignment vertical="center"/>
    </xf>
    <xf numFmtId="38" fontId="5" fillId="0" borderId="83" xfId="1" applyBorder="1">
      <alignment vertical="center"/>
    </xf>
    <xf numFmtId="38" fontId="5" fillId="0" borderId="47" xfId="1" applyBorder="1" applyAlignment="1">
      <alignment vertical="center"/>
    </xf>
    <xf numFmtId="38" fontId="5" fillId="0" borderId="17" xfId="1" applyBorder="1" applyAlignment="1">
      <alignment vertical="center"/>
    </xf>
    <xf numFmtId="38" fontId="5" fillId="0" borderId="33" xfId="1" applyBorder="1">
      <alignment vertical="center"/>
    </xf>
    <xf numFmtId="38" fontId="5" fillId="0" borderId="77" xfId="1" applyBorder="1" applyAlignment="1">
      <alignment vertical="center"/>
    </xf>
    <xf numFmtId="38" fontId="5" fillId="0" borderId="84" xfId="1" applyBorder="1" applyAlignment="1">
      <alignment vertical="center"/>
    </xf>
    <xf numFmtId="38" fontId="5" fillId="0" borderId="85" xfId="1" applyBorder="1">
      <alignment vertical="center"/>
    </xf>
    <xf numFmtId="38" fontId="5" fillId="0" borderId="86" xfId="1" applyBorder="1">
      <alignment vertical="center"/>
    </xf>
    <xf numFmtId="38" fontId="5" fillId="0" borderId="86" xfId="1" applyFill="1" applyBorder="1">
      <alignment vertical="center"/>
    </xf>
    <xf numFmtId="176" fontId="5" fillId="0" borderId="57" xfId="1" applyNumberFormat="1" applyBorder="1">
      <alignment vertical="center"/>
    </xf>
    <xf numFmtId="38" fontId="5" fillId="0" borderId="33" xfId="1" applyFill="1" applyBorder="1">
      <alignment vertical="center"/>
    </xf>
    <xf numFmtId="177" fontId="5" fillId="0" borderId="0" xfId="1" applyNumberFormat="1" applyFill="1" applyBorder="1" applyAlignment="1">
      <alignment horizontal="left" vertical="center"/>
    </xf>
    <xf numFmtId="38" fontId="5" fillId="0" borderId="7" xfId="1" applyBorder="1" applyAlignment="1">
      <alignment vertical="center"/>
    </xf>
    <xf numFmtId="38" fontId="5" fillId="0" borderId="8" xfId="1" applyBorder="1" applyAlignment="1">
      <alignment vertical="center"/>
    </xf>
    <xf numFmtId="38" fontId="5" fillId="0" borderId="81" xfId="1" applyFill="1" applyBorder="1">
      <alignment vertical="center"/>
    </xf>
    <xf numFmtId="176" fontId="5" fillId="0" borderId="52" xfId="1" applyNumberForma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38" xfId="1" applyFont="1" applyBorder="1">
      <alignment vertical="center"/>
    </xf>
    <xf numFmtId="38" fontId="5" fillId="0" borderId="40" xfId="1" applyBorder="1">
      <alignment vertical="center"/>
    </xf>
    <xf numFmtId="38" fontId="5" fillId="0" borderId="87" xfId="1" applyBorder="1">
      <alignment vertical="center"/>
    </xf>
    <xf numFmtId="38" fontId="1" fillId="0" borderId="38" xfId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177" fontId="5" fillId="0" borderId="40" xfId="1" applyNumberFormat="1" applyBorder="1" applyAlignment="1">
      <alignment horizontal="center" vertical="center" shrinkToFit="1"/>
    </xf>
    <xf numFmtId="177" fontId="5" fillId="0" borderId="42" xfId="1" applyNumberFormat="1" applyBorder="1" applyAlignment="1">
      <alignment horizontal="center" vertical="center" shrinkToFit="1"/>
    </xf>
    <xf numFmtId="177" fontId="5" fillId="0" borderId="42" xfId="1" applyNumberFormat="1" applyFont="1" applyBorder="1" applyAlignment="1">
      <alignment horizontal="center" vertical="center" shrinkToFit="1"/>
    </xf>
    <xf numFmtId="177" fontId="5" fillId="0" borderId="82" xfId="1" applyNumberFormat="1" applyBorder="1" applyAlignment="1">
      <alignment horizontal="center" vertical="center" shrinkToFit="1"/>
    </xf>
  </cellXfs>
  <cellStyles count="3">
    <cellStyle name="パーセント 2" xfId="2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7"/>
  <sheetViews>
    <sheetView tabSelected="1" view="pageBreakPreview" zoomScale="90" zoomScaleNormal="100" zoomScaleSheetLayoutView="90" workbookViewId="0">
      <selection activeCell="J17" sqref="J17"/>
    </sheetView>
  </sheetViews>
  <sheetFormatPr defaultRowHeight="18.75" x14ac:dyDescent="0.4"/>
  <cols>
    <col min="1" max="1" width="3.625" customWidth="1"/>
    <col min="2" max="2" width="3.125" customWidth="1"/>
    <col min="3" max="3" width="22.125" customWidth="1"/>
    <col min="4" max="9" width="10.375" customWidth="1"/>
    <col min="10" max="10" width="9.625" customWidth="1"/>
  </cols>
  <sheetData>
    <row r="1" spans="2:10" ht="6" customHeight="1" x14ac:dyDescent="0.4"/>
    <row r="2" spans="2:10" ht="23.25" customHeight="1" x14ac:dyDescent="0.4">
      <c r="B2" s="1" t="s">
        <v>0</v>
      </c>
      <c r="J2" s="2"/>
    </row>
    <row r="3" spans="2:10" ht="3.75" customHeight="1" thickBot="1" x14ac:dyDescent="0.45">
      <c r="B3" s="3"/>
      <c r="J3" s="2"/>
    </row>
    <row r="4" spans="2:10" ht="13.5" customHeight="1" x14ac:dyDescent="0.4">
      <c r="B4" s="4" t="s">
        <v>1</v>
      </c>
      <c r="C4" s="5"/>
      <c r="D4" s="6" t="s">
        <v>2</v>
      </c>
      <c r="E4" s="7"/>
      <c r="F4" s="8" t="s">
        <v>3</v>
      </c>
      <c r="G4" s="9"/>
      <c r="H4" s="10" t="s">
        <v>4</v>
      </c>
      <c r="I4" s="11"/>
    </row>
    <row r="5" spans="2:10" ht="13.5" customHeight="1" thickBot="1" x14ac:dyDescent="0.45">
      <c r="B5" s="12"/>
      <c r="C5" s="13"/>
      <c r="D5" s="14" t="s">
        <v>5</v>
      </c>
      <c r="E5" s="15" t="s">
        <v>6</v>
      </c>
      <c r="F5" s="16" t="s">
        <v>5</v>
      </c>
      <c r="G5" s="17" t="s">
        <v>7</v>
      </c>
      <c r="H5" s="18" t="s">
        <v>5</v>
      </c>
      <c r="I5" s="19" t="s">
        <v>7</v>
      </c>
    </row>
    <row r="6" spans="2:10" ht="13.5" customHeight="1" x14ac:dyDescent="0.4">
      <c r="B6" s="20" t="s">
        <v>8</v>
      </c>
      <c r="C6" s="21"/>
      <c r="D6" s="22">
        <v>1698</v>
      </c>
      <c r="E6" s="23">
        <v>7440159</v>
      </c>
      <c r="F6" s="24">
        <v>1.0680000000000001</v>
      </c>
      <c r="G6" s="25">
        <v>1.1020000000000001</v>
      </c>
      <c r="H6" s="26">
        <f>D6/$D$29</f>
        <v>0.62610619469026552</v>
      </c>
      <c r="I6" s="27">
        <f>E6/E29</f>
        <v>0.39097539813608562</v>
      </c>
    </row>
    <row r="7" spans="2:10" ht="13.5" customHeight="1" x14ac:dyDescent="0.4">
      <c r="B7" s="28"/>
      <c r="C7" s="29" t="s">
        <v>9</v>
      </c>
      <c r="D7" s="30">
        <v>347</v>
      </c>
      <c r="E7" s="31">
        <v>2193630</v>
      </c>
      <c r="F7" s="32">
        <v>1.141</v>
      </c>
      <c r="G7" s="33">
        <v>1.2529999999999999</v>
      </c>
      <c r="H7" s="34"/>
      <c r="I7" s="35"/>
    </row>
    <row r="8" spans="2:10" ht="13.5" customHeight="1" x14ac:dyDescent="0.4">
      <c r="B8" s="28"/>
      <c r="C8" s="36" t="s">
        <v>10</v>
      </c>
      <c r="D8" s="37">
        <v>0</v>
      </c>
      <c r="E8" s="38">
        <v>0</v>
      </c>
      <c r="F8" s="39">
        <v>0</v>
      </c>
      <c r="G8" s="40">
        <v>0</v>
      </c>
      <c r="H8" s="34"/>
      <c r="I8" s="41"/>
    </row>
    <row r="9" spans="2:10" ht="13.5" customHeight="1" x14ac:dyDescent="0.4">
      <c r="B9" s="28"/>
      <c r="C9" s="42" t="s">
        <v>11</v>
      </c>
      <c r="D9" s="30">
        <v>1207</v>
      </c>
      <c r="E9" s="31">
        <v>4434129</v>
      </c>
      <c r="F9" s="32">
        <v>1.069</v>
      </c>
      <c r="G9" s="43">
        <v>1.085</v>
      </c>
      <c r="H9" s="34"/>
      <c r="I9" s="41"/>
    </row>
    <row r="10" spans="2:10" ht="13.5" customHeight="1" x14ac:dyDescent="0.4">
      <c r="B10" s="28"/>
      <c r="C10" s="44" t="s">
        <v>12</v>
      </c>
      <c r="D10" s="45">
        <v>77</v>
      </c>
      <c r="E10" s="46">
        <v>438000</v>
      </c>
      <c r="F10" s="32">
        <v>1.0129999999999999</v>
      </c>
      <c r="G10" s="43">
        <v>1.032</v>
      </c>
      <c r="H10" s="34"/>
      <c r="I10" s="41"/>
    </row>
    <row r="11" spans="2:10" ht="13.5" customHeight="1" x14ac:dyDescent="0.4">
      <c r="B11" s="28"/>
      <c r="C11" s="44" t="s">
        <v>13</v>
      </c>
      <c r="D11" s="37">
        <v>67</v>
      </c>
      <c r="E11" s="38">
        <v>374400</v>
      </c>
      <c r="F11" s="32">
        <v>0.83799999999999997</v>
      </c>
      <c r="G11" s="43">
        <v>0.78800000000000003</v>
      </c>
      <c r="H11" s="34"/>
      <c r="I11" s="41"/>
    </row>
    <row r="12" spans="2:10" ht="13.5" customHeight="1" thickBot="1" x14ac:dyDescent="0.45">
      <c r="B12" s="47"/>
      <c r="C12" s="48" t="s">
        <v>14</v>
      </c>
      <c r="D12" s="47">
        <v>0</v>
      </c>
      <c r="E12" s="49">
        <v>0</v>
      </c>
      <c r="F12" s="50" t="s">
        <v>15</v>
      </c>
      <c r="G12" s="51" t="s">
        <v>15</v>
      </c>
      <c r="H12" s="52"/>
      <c r="I12" s="53"/>
    </row>
    <row r="13" spans="2:10" ht="13.5" customHeight="1" x14ac:dyDescent="0.4">
      <c r="B13" s="54" t="s">
        <v>16</v>
      </c>
      <c r="C13" s="55"/>
      <c r="D13" s="22">
        <v>601</v>
      </c>
      <c r="E13" s="23">
        <v>5682668</v>
      </c>
      <c r="F13" s="56">
        <v>1.181</v>
      </c>
      <c r="G13" s="57">
        <v>1.002</v>
      </c>
      <c r="H13" s="26">
        <f>D13/$D$29</f>
        <v>0.22160766961651918</v>
      </c>
      <c r="I13" s="27">
        <f>E13/$E$29</f>
        <v>0.2986204170872146</v>
      </c>
    </row>
    <row r="14" spans="2:10" ht="13.5" customHeight="1" x14ac:dyDescent="0.4">
      <c r="B14" s="58"/>
      <c r="C14" s="59" t="s">
        <v>17</v>
      </c>
      <c r="D14" s="37">
        <v>7</v>
      </c>
      <c r="E14" s="38">
        <v>102900</v>
      </c>
      <c r="F14" s="60">
        <v>1</v>
      </c>
      <c r="G14" s="61">
        <v>0.89900000000000002</v>
      </c>
      <c r="H14" s="62"/>
      <c r="I14" s="63"/>
    </row>
    <row r="15" spans="2:10" ht="13.5" customHeight="1" x14ac:dyDescent="0.4">
      <c r="B15" s="58"/>
      <c r="C15" s="59" t="s">
        <v>18</v>
      </c>
      <c r="D15" s="37">
        <v>0</v>
      </c>
      <c r="E15" s="38">
        <v>0</v>
      </c>
      <c r="F15" s="64" t="s">
        <v>19</v>
      </c>
      <c r="G15" s="64" t="s">
        <v>19</v>
      </c>
      <c r="H15" s="62"/>
      <c r="I15" s="63"/>
    </row>
    <row r="16" spans="2:10" ht="13.5" customHeight="1" x14ac:dyDescent="0.4">
      <c r="B16" s="58"/>
      <c r="C16" s="59" t="s">
        <v>20</v>
      </c>
      <c r="D16" s="37">
        <v>0</v>
      </c>
      <c r="E16" s="38">
        <v>0</v>
      </c>
      <c r="F16" s="64" t="s">
        <v>19</v>
      </c>
      <c r="G16" s="65" t="s">
        <v>19</v>
      </c>
      <c r="H16" s="62"/>
      <c r="I16" s="63"/>
    </row>
    <row r="17" spans="2:9" ht="13.5" customHeight="1" x14ac:dyDescent="0.4">
      <c r="B17" s="58"/>
      <c r="C17" s="59" t="s">
        <v>21</v>
      </c>
      <c r="D17" s="37">
        <v>322</v>
      </c>
      <c r="E17" s="38">
        <v>1740390</v>
      </c>
      <c r="F17" s="66">
        <v>1.6180000000000001</v>
      </c>
      <c r="G17" s="67">
        <v>1.137</v>
      </c>
      <c r="H17" s="62"/>
      <c r="I17" s="63"/>
    </row>
    <row r="18" spans="2:9" ht="13.5" customHeight="1" x14ac:dyDescent="0.4">
      <c r="B18" s="58"/>
      <c r="C18" s="59" t="s">
        <v>22</v>
      </c>
      <c r="D18" s="37">
        <v>144</v>
      </c>
      <c r="E18" s="38">
        <v>1698918</v>
      </c>
      <c r="F18" s="60">
        <v>0.9</v>
      </c>
      <c r="G18" s="61">
        <v>0.83399999999999996</v>
      </c>
      <c r="H18" s="62"/>
      <c r="I18" s="63"/>
    </row>
    <row r="19" spans="2:9" ht="13.5" customHeight="1" x14ac:dyDescent="0.4">
      <c r="B19" s="58"/>
      <c r="C19" s="59" t="s">
        <v>23</v>
      </c>
      <c r="D19" s="37">
        <v>11</v>
      </c>
      <c r="E19" s="38">
        <v>187200</v>
      </c>
      <c r="F19" s="60">
        <v>0.91700000000000004</v>
      </c>
      <c r="G19" s="61">
        <v>1.052</v>
      </c>
      <c r="H19" s="62"/>
      <c r="I19" s="63"/>
    </row>
    <row r="20" spans="2:9" ht="13.5" customHeight="1" x14ac:dyDescent="0.4">
      <c r="B20" s="58"/>
      <c r="C20" s="59" t="s">
        <v>24</v>
      </c>
      <c r="D20" s="37">
        <v>17</v>
      </c>
      <c r="E20" s="38">
        <v>174420</v>
      </c>
      <c r="F20" s="68">
        <v>0.89500000000000002</v>
      </c>
      <c r="G20" s="69">
        <v>0.80500000000000005</v>
      </c>
      <c r="H20" s="70"/>
      <c r="I20" s="71"/>
    </row>
    <row r="21" spans="2:9" ht="13.5" customHeight="1" thickBot="1" x14ac:dyDescent="0.45">
      <c r="B21" s="58"/>
      <c r="C21" s="72" t="s">
        <v>25</v>
      </c>
      <c r="D21" s="73">
        <v>100</v>
      </c>
      <c r="E21" s="74">
        <v>1778840</v>
      </c>
      <c r="F21" s="75">
        <v>0.89300000000000002</v>
      </c>
      <c r="G21" s="76">
        <v>1.117</v>
      </c>
      <c r="H21" s="77"/>
      <c r="I21" s="78"/>
    </row>
    <row r="22" spans="2:9" ht="13.5" customHeight="1" x14ac:dyDescent="0.4">
      <c r="B22" s="20" t="s">
        <v>26</v>
      </c>
      <c r="C22" s="79"/>
      <c r="D22" s="22">
        <v>413</v>
      </c>
      <c r="E22" s="23">
        <v>5906910</v>
      </c>
      <c r="F22" s="56">
        <v>0.77200000000000002</v>
      </c>
      <c r="G22" s="80">
        <v>0.76400000000000001</v>
      </c>
      <c r="H22" s="26">
        <f>D22/$D$29</f>
        <v>0.15228613569321534</v>
      </c>
      <c r="I22" s="27">
        <f>E22/$E$29</f>
        <v>0.31040418477669973</v>
      </c>
    </row>
    <row r="23" spans="2:9" ht="13.5" customHeight="1" x14ac:dyDescent="0.4">
      <c r="B23" s="58"/>
      <c r="C23" s="59" t="s">
        <v>27</v>
      </c>
      <c r="D23" s="81">
        <v>210</v>
      </c>
      <c r="E23" s="82">
        <v>2570690</v>
      </c>
      <c r="F23" s="68">
        <v>0.71199999999999997</v>
      </c>
      <c r="G23" s="69">
        <v>0.72099999999999997</v>
      </c>
      <c r="H23" s="70"/>
      <c r="I23" s="71"/>
    </row>
    <row r="24" spans="2:9" ht="13.5" customHeight="1" x14ac:dyDescent="0.4">
      <c r="B24" s="58"/>
      <c r="C24" s="59" t="s">
        <v>28</v>
      </c>
      <c r="D24" s="81">
        <v>0</v>
      </c>
      <c r="E24" s="82">
        <v>0</v>
      </c>
      <c r="F24" s="83" t="s">
        <v>15</v>
      </c>
      <c r="G24" s="84" t="s">
        <v>15</v>
      </c>
      <c r="H24" s="70"/>
      <c r="I24" s="71"/>
    </row>
    <row r="25" spans="2:9" ht="13.5" customHeight="1" x14ac:dyDescent="0.4">
      <c r="B25" s="58"/>
      <c r="C25" s="59" t="s">
        <v>29</v>
      </c>
      <c r="D25" s="81">
        <v>167</v>
      </c>
      <c r="E25" s="82">
        <v>2783729</v>
      </c>
      <c r="F25" s="68">
        <v>0.78</v>
      </c>
      <c r="G25" s="69">
        <v>0.73699999999999999</v>
      </c>
      <c r="H25" s="70"/>
      <c r="I25" s="71"/>
    </row>
    <row r="26" spans="2:9" ht="13.5" customHeight="1" x14ac:dyDescent="0.4">
      <c r="B26" s="58"/>
      <c r="C26" s="59" t="s">
        <v>30</v>
      </c>
      <c r="D26" s="81">
        <v>36</v>
      </c>
      <c r="E26" s="82">
        <v>552491</v>
      </c>
      <c r="F26" s="85">
        <v>1.385</v>
      </c>
      <c r="G26" s="86">
        <v>1.4179999999999999</v>
      </c>
      <c r="H26" s="70"/>
      <c r="I26" s="71"/>
    </row>
    <row r="27" spans="2:9" ht="13.5" customHeight="1" thickBot="1" x14ac:dyDescent="0.45">
      <c r="B27" s="58"/>
      <c r="C27" s="72" t="s">
        <v>31</v>
      </c>
      <c r="D27" s="81">
        <v>0</v>
      </c>
      <c r="E27" s="82">
        <v>0</v>
      </c>
      <c r="F27" s="87" t="s">
        <v>15</v>
      </c>
      <c r="G27" s="88" t="s">
        <v>15</v>
      </c>
      <c r="H27" s="77"/>
      <c r="I27" s="78"/>
    </row>
    <row r="28" spans="2:9" ht="13.5" customHeight="1" thickBot="1" x14ac:dyDescent="0.45">
      <c r="B28" s="89" t="s">
        <v>32</v>
      </c>
      <c r="C28" s="90"/>
      <c r="D28" s="91">
        <v>0</v>
      </c>
      <c r="E28" s="92">
        <v>0</v>
      </c>
      <c r="F28" s="93" t="s">
        <v>15</v>
      </c>
      <c r="G28" s="94" t="s">
        <v>15</v>
      </c>
      <c r="H28" s="26">
        <f>D28/$D$29</f>
        <v>0</v>
      </c>
      <c r="I28" s="27">
        <f>E28/E46</f>
        <v>0</v>
      </c>
    </row>
    <row r="29" spans="2:9" ht="13.5" customHeight="1" thickBot="1" x14ac:dyDescent="0.45">
      <c r="B29" s="95" t="s">
        <v>33</v>
      </c>
      <c r="C29" s="96"/>
      <c r="D29" s="97">
        <f>D6+D13+D22+D28</f>
        <v>2712</v>
      </c>
      <c r="E29" s="98">
        <f>E6+E13+E22+E28</f>
        <v>19029737</v>
      </c>
      <c r="F29" s="99">
        <v>1.03</v>
      </c>
      <c r="G29" s="100">
        <v>0.94399999999999995</v>
      </c>
      <c r="H29" s="101">
        <f>H6+H13+H22</f>
        <v>1</v>
      </c>
      <c r="I29" s="102">
        <f>I6+I13+I22</f>
        <v>0.99999999999999989</v>
      </c>
    </row>
    <row r="30" spans="2:9" ht="13.5" customHeight="1" x14ac:dyDescent="0.4">
      <c r="B30" s="103"/>
      <c r="C30" s="103"/>
      <c r="D30" s="104"/>
      <c r="E30" s="104"/>
      <c r="F30" s="105"/>
      <c r="G30" s="105"/>
      <c r="H30" s="105"/>
      <c r="I30" s="105"/>
    </row>
    <row r="31" spans="2:9" ht="6" customHeight="1" x14ac:dyDescent="0.4"/>
    <row r="32" spans="2:9" x14ac:dyDescent="0.4">
      <c r="I32" s="106" t="s">
        <v>34</v>
      </c>
    </row>
    <row r="33" spans="2:10" ht="19.5" x14ac:dyDescent="0.4">
      <c r="B33" s="3" t="s">
        <v>35</v>
      </c>
      <c r="I33" s="107" t="s">
        <v>36</v>
      </c>
    </row>
    <row r="34" spans="2:10" ht="6" customHeight="1" thickBot="1" x14ac:dyDescent="0.45">
      <c r="B34" s="3"/>
    </row>
    <row r="35" spans="2:10" ht="19.5" thickBot="1" x14ac:dyDescent="0.45">
      <c r="B35" s="108" t="s">
        <v>37</v>
      </c>
      <c r="C35" s="109"/>
      <c r="D35" s="110" t="s">
        <v>38</v>
      </c>
      <c r="E35" s="111" t="s">
        <v>39</v>
      </c>
      <c r="F35" s="111" t="s">
        <v>40</v>
      </c>
      <c r="G35" s="112" t="s">
        <v>41</v>
      </c>
      <c r="H35" s="113" t="s">
        <v>42</v>
      </c>
      <c r="I35" s="113" t="s">
        <v>43</v>
      </c>
      <c r="J35" s="114"/>
    </row>
    <row r="36" spans="2:10" x14ac:dyDescent="0.4">
      <c r="B36" s="115" t="s">
        <v>44</v>
      </c>
      <c r="C36" s="116"/>
      <c r="D36" s="117">
        <v>260</v>
      </c>
      <c r="E36" s="118">
        <v>76</v>
      </c>
      <c r="F36" s="119">
        <v>72</v>
      </c>
      <c r="G36" s="120">
        <v>0</v>
      </c>
      <c r="H36" s="121">
        <f t="shared" ref="H36:H49" si="0">SUM(D36:G36)</f>
        <v>408</v>
      </c>
      <c r="I36" s="122">
        <f>ROUND(H36/$H$48,3)</f>
        <v>0.15</v>
      </c>
      <c r="J36" s="114"/>
    </row>
    <row r="37" spans="2:10" x14ac:dyDescent="0.4">
      <c r="B37" s="123"/>
      <c r="C37" s="124"/>
      <c r="D37" s="125">
        <v>1141698</v>
      </c>
      <c r="E37" s="126">
        <v>811978</v>
      </c>
      <c r="F37" s="127">
        <v>1245024</v>
      </c>
      <c r="G37" s="128">
        <v>0</v>
      </c>
      <c r="H37" s="129">
        <f t="shared" si="0"/>
        <v>3198700</v>
      </c>
      <c r="I37" s="130">
        <f>ROUND(H37/$H$49,3)</f>
        <v>0.16800000000000001</v>
      </c>
      <c r="J37" s="114"/>
    </row>
    <row r="38" spans="2:10" x14ac:dyDescent="0.4">
      <c r="B38" s="131" t="s">
        <v>45</v>
      </c>
      <c r="C38" s="132" t="s">
        <v>46</v>
      </c>
      <c r="D38" s="133">
        <v>221</v>
      </c>
      <c r="E38" s="134">
        <v>69</v>
      </c>
      <c r="F38" s="135">
        <v>68</v>
      </c>
      <c r="G38" s="136">
        <v>0</v>
      </c>
      <c r="H38" s="137">
        <f t="shared" si="0"/>
        <v>358</v>
      </c>
      <c r="I38" s="138">
        <f>ROUND(H38/$H$48,3)</f>
        <v>0.13200000000000001</v>
      </c>
      <c r="J38" s="114"/>
    </row>
    <row r="39" spans="2:10" x14ac:dyDescent="0.4">
      <c r="B39" s="139"/>
      <c r="C39" s="140"/>
      <c r="D39" s="125">
        <v>1083188</v>
      </c>
      <c r="E39" s="126">
        <v>518890</v>
      </c>
      <c r="F39" s="127">
        <v>1076838</v>
      </c>
      <c r="G39" s="128">
        <v>0</v>
      </c>
      <c r="H39" s="141">
        <f t="shared" si="0"/>
        <v>2678916</v>
      </c>
      <c r="I39" s="130">
        <f>ROUND(H39/$H$49,3)</f>
        <v>0.14099999999999999</v>
      </c>
      <c r="J39" s="114"/>
    </row>
    <row r="40" spans="2:10" x14ac:dyDescent="0.4">
      <c r="B40" s="139"/>
      <c r="C40" s="142" t="s">
        <v>47</v>
      </c>
      <c r="D40" s="133">
        <v>111</v>
      </c>
      <c r="E40" s="134">
        <v>32</v>
      </c>
      <c r="F40" s="135">
        <v>54</v>
      </c>
      <c r="G40" s="136">
        <v>0</v>
      </c>
      <c r="H40" s="143">
        <f t="shared" si="0"/>
        <v>197</v>
      </c>
      <c r="I40" s="138">
        <f>ROUND(H40/$H$48,3)</f>
        <v>7.2999999999999995E-2</v>
      </c>
      <c r="J40" s="114"/>
    </row>
    <row r="41" spans="2:10" x14ac:dyDescent="0.4">
      <c r="B41" s="139"/>
      <c r="C41" s="140"/>
      <c r="D41" s="125">
        <v>753200</v>
      </c>
      <c r="E41" s="126">
        <v>317200</v>
      </c>
      <c r="F41" s="127">
        <v>755990</v>
      </c>
      <c r="G41" s="128">
        <v>0</v>
      </c>
      <c r="H41" s="129">
        <f t="shared" si="0"/>
        <v>1826390</v>
      </c>
      <c r="I41" s="130">
        <f>ROUND(H41/$H$49,3)</f>
        <v>9.6000000000000002E-2</v>
      </c>
      <c r="J41" s="114"/>
    </row>
    <row r="42" spans="2:10" x14ac:dyDescent="0.4">
      <c r="B42" s="139"/>
      <c r="C42" s="142" t="s">
        <v>48</v>
      </c>
      <c r="D42" s="133">
        <v>113</v>
      </c>
      <c r="E42" s="134">
        <v>70</v>
      </c>
      <c r="F42" s="135">
        <v>22</v>
      </c>
      <c r="G42" s="136">
        <v>0</v>
      </c>
      <c r="H42" s="137">
        <f t="shared" si="0"/>
        <v>205</v>
      </c>
      <c r="I42" s="138">
        <v>7.5999999999999998E-2</v>
      </c>
      <c r="J42" s="114"/>
    </row>
    <row r="43" spans="2:10" x14ac:dyDescent="0.4">
      <c r="B43" s="139"/>
      <c r="C43" s="140"/>
      <c r="D43" s="125">
        <v>367507</v>
      </c>
      <c r="E43" s="126">
        <v>487500</v>
      </c>
      <c r="F43" s="127">
        <v>154300</v>
      </c>
      <c r="G43" s="128">
        <v>0</v>
      </c>
      <c r="H43" s="141">
        <f t="shared" si="0"/>
        <v>1009307</v>
      </c>
      <c r="I43" s="130">
        <f>ROUND(H43/$H$49,3)</f>
        <v>5.2999999999999999E-2</v>
      </c>
      <c r="J43" s="114"/>
    </row>
    <row r="44" spans="2:10" x14ac:dyDescent="0.4">
      <c r="B44" s="139"/>
      <c r="C44" s="142" t="s">
        <v>49</v>
      </c>
      <c r="D44" s="133">
        <v>591</v>
      </c>
      <c r="E44" s="134">
        <v>114</v>
      </c>
      <c r="F44" s="135">
        <v>116</v>
      </c>
      <c r="G44" s="136">
        <v>0</v>
      </c>
      <c r="H44" s="143">
        <f t="shared" si="0"/>
        <v>821</v>
      </c>
      <c r="I44" s="138">
        <f>ROUND(H44/$H$48,3)</f>
        <v>0.30299999999999999</v>
      </c>
      <c r="J44" s="114"/>
    </row>
    <row r="45" spans="2:10" x14ac:dyDescent="0.4">
      <c r="B45" s="139"/>
      <c r="C45" s="140"/>
      <c r="D45" s="125">
        <v>2502940</v>
      </c>
      <c r="E45" s="126">
        <v>1053420</v>
      </c>
      <c r="F45" s="127">
        <v>1742657</v>
      </c>
      <c r="G45" s="128">
        <v>0</v>
      </c>
      <c r="H45" s="129">
        <f t="shared" si="0"/>
        <v>5299017</v>
      </c>
      <c r="I45" s="130">
        <f>ROUND(H45/$H$49,3)</f>
        <v>0.27800000000000002</v>
      </c>
      <c r="J45" s="114"/>
    </row>
    <row r="46" spans="2:10" x14ac:dyDescent="0.4">
      <c r="B46" s="139"/>
      <c r="C46" s="142" t="s">
        <v>50</v>
      </c>
      <c r="D46" s="144">
        <v>402</v>
      </c>
      <c r="E46" s="145">
        <v>240</v>
      </c>
      <c r="F46" s="146">
        <v>81</v>
      </c>
      <c r="G46" s="147">
        <v>0</v>
      </c>
      <c r="H46" s="148">
        <f t="shared" si="0"/>
        <v>723</v>
      </c>
      <c r="I46" s="138">
        <f>ROUND(H46/$H$48,3)</f>
        <v>0.26700000000000002</v>
      </c>
      <c r="J46" s="114"/>
    </row>
    <row r="47" spans="2:10" ht="19.5" thickBot="1" x14ac:dyDescent="0.45">
      <c r="B47" s="139"/>
      <c r="C47" s="149"/>
      <c r="D47" s="150">
        <v>1591626</v>
      </c>
      <c r="E47" s="151">
        <v>2493680</v>
      </c>
      <c r="F47" s="152">
        <v>932101</v>
      </c>
      <c r="G47" s="153">
        <v>0</v>
      </c>
      <c r="H47" s="141">
        <f t="shared" si="0"/>
        <v>5017407</v>
      </c>
      <c r="I47" s="130">
        <f>ROUND(H47/$H$49,3)</f>
        <v>0.26400000000000001</v>
      </c>
      <c r="J47" s="114"/>
    </row>
    <row r="48" spans="2:10" x14ac:dyDescent="0.4">
      <c r="B48" s="154" t="s">
        <v>51</v>
      </c>
      <c r="C48" s="155"/>
      <c r="D48" s="156">
        <f t="shared" ref="D48:G49" si="1">D36+D38+D40+D42+D44+D46</f>
        <v>1698</v>
      </c>
      <c r="E48" s="157">
        <f t="shared" si="1"/>
        <v>601</v>
      </c>
      <c r="F48" s="157">
        <f t="shared" si="1"/>
        <v>413</v>
      </c>
      <c r="G48" s="158">
        <f t="shared" si="1"/>
        <v>0</v>
      </c>
      <c r="H48" s="121">
        <f t="shared" si="0"/>
        <v>2712</v>
      </c>
      <c r="I48" s="122">
        <f>I36+I38+I40+I42+I44+I46-0.001</f>
        <v>0.99999999999999989</v>
      </c>
      <c r="J48" s="114"/>
    </row>
    <row r="49" spans="2:10" ht="19.5" thickBot="1" x14ac:dyDescent="0.45">
      <c r="B49" s="159"/>
      <c r="C49" s="160"/>
      <c r="D49" s="161">
        <f t="shared" si="1"/>
        <v>7440159</v>
      </c>
      <c r="E49" s="162">
        <f t="shared" si="1"/>
        <v>5682668</v>
      </c>
      <c r="F49" s="162">
        <f t="shared" si="1"/>
        <v>5906910</v>
      </c>
      <c r="G49" s="163">
        <f t="shared" si="1"/>
        <v>0</v>
      </c>
      <c r="H49" s="164">
        <f t="shared" si="0"/>
        <v>19029737</v>
      </c>
      <c r="I49" s="165">
        <f>I37+I39+I41+I43+I45+I47</f>
        <v>1</v>
      </c>
      <c r="J49" s="114"/>
    </row>
    <row r="50" spans="2:10" x14ac:dyDescent="0.4">
      <c r="B50" s="166"/>
    </row>
    <row r="51" spans="2:10" ht="19.5" x14ac:dyDescent="0.4">
      <c r="B51" s="1" t="s">
        <v>52</v>
      </c>
      <c r="I51" s="106" t="s">
        <v>53</v>
      </c>
    </row>
    <row r="52" spans="2:10" ht="3" customHeight="1" thickBot="1" x14ac:dyDescent="0.45">
      <c r="B52" s="3"/>
    </row>
    <row r="53" spans="2:10" ht="19.5" thickBot="1" x14ac:dyDescent="0.45">
      <c r="B53" s="167"/>
      <c r="C53" s="168"/>
      <c r="D53" s="169" t="s">
        <v>38</v>
      </c>
      <c r="E53" s="111" t="s">
        <v>39</v>
      </c>
      <c r="F53" s="111" t="s">
        <v>40</v>
      </c>
      <c r="G53" s="111" t="s">
        <v>41</v>
      </c>
      <c r="H53" s="170" t="s">
        <v>42</v>
      </c>
      <c r="I53" s="113" t="s">
        <v>43</v>
      </c>
      <c r="J53" s="114"/>
    </row>
    <row r="54" spans="2:10" x14ac:dyDescent="0.4">
      <c r="B54" s="171" t="s">
        <v>54</v>
      </c>
      <c r="C54" s="172"/>
      <c r="D54" s="173">
        <v>1498</v>
      </c>
      <c r="E54" s="174">
        <v>436</v>
      </c>
      <c r="F54" s="174">
        <v>267</v>
      </c>
      <c r="G54" s="174">
        <v>0</v>
      </c>
      <c r="H54" s="175">
        <f>SUM(D54:G54)</f>
        <v>2201</v>
      </c>
      <c r="I54" s="176">
        <f>H54/$H$57</f>
        <v>0.81157817109144548</v>
      </c>
      <c r="J54" s="114"/>
    </row>
    <row r="55" spans="2:10" x14ac:dyDescent="0.4">
      <c r="B55" s="177" t="s">
        <v>55</v>
      </c>
      <c r="C55" s="178"/>
      <c r="D55" s="37">
        <v>171</v>
      </c>
      <c r="E55" s="179">
        <v>96</v>
      </c>
      <c r="F55" s="179">
        <v>118</v>
      </c>
      <c r="G55" s="179">
        <v>0</v>
      </c>
      <c r="H55" s="180">
        <f>SUM(D55:G55)</f>
        <v>385</v>
      </c>
      <c r="I55" s="181">
        <f>H55/$H$57</f>
        <v>0.14196165191740412</v>
      </c>
      <c r="J55" s="114"/>
    </row>
    <row r="56" spans="2:10" ht="19.5" thickBot="1" x14ac:dyDescent="0.45">
      <c r="B56" s="182" t="s">
        <v>56</v>
      </c>
      <c r="C56" s="145"/>
      <c r="D56" s="73">
        <v>29</v>
      </c>
      <c r="E56" s="183">
        <v>69</v>
      </c>
      <c r="F56" s="183">
        <v>28</v>
      </c>
      <c r="G56" s="183">
        <v>0</v>
      </c>
      <c r="H56" s="143">
        <f>SUM(D56:G56)</f>
        <v>126</v>
      </c>
      <c r="I56" s="184">
        <f>1-I54-I55</f>
        <v>4.6460176991150404E-2</v>
      </c>
      <c r="J56" s="114"/>
    </row>
    <row r="57" spans="2:10" ht="19.5" thickBot="1" x14ac:dyDescent="0.45">
      <c r="B57" s="185" t="s">
        <v>51</v>
      </c>
      <c r="C57" s="186"/>
      <c r="D57" s="47">
        <f>SUM(D54:D56)</f>
        <v>1698</v>
      </c>
      <c r="E57" s="187">
        <f>SUM(E54:E56)</f>
        <v>601</v>
      </c>
      <c r="F57" s="187">
        <f>SUM(F54:F56)</f>
        <v>413</v>
      </c>
      <c r="G57" s="187">
        <f>SUM(G54:G56)</f>
        <v>0</v>
      </c>
      <c r="H57" s="188">
        <f>SUM(D57:G57)</f>
        <v>2712</v>
      </c>
      <c r="I57" s="189">
        <f>H57/H57</f>
        <v>1</v>
      </c>
      <c r="J57" s="114"/>
    </row>
    <row r="59" spans="2:10" x14ac:dyDescent="0.4">
      <c r="I59" s="106" t="s">
        <v>34</v>
      </c>
    </row>
    <row r="60" spans="2:10" ht="19.5" x14ac:dyDescent="0.4">
      <c r="B60" s="1" t="s">
        <v>57</v>
      </c>
      <c r="I60" s="107" t="s">
        <v>36</v>
      </c>
    </row>
    <row r="61" spans="2:10" ht="3" customHeight="1" thickBot="1" x14ac:dyDescent="0.45">
      <c r="B61" s="3"/>
      <c r="C61" s="114"/>
      <c r="D61" s="114"/>
      <c r="E61" s="114"/>
      <c r="F61" s="114"/>
      <c r="G61" s="114"/>
      <c r="H61" s="114"/>
      <c r="I61" s="114"/>
      <c r="J61" s="114"/>
    </row>
    <row r="62" spans="2:10" ht="19.5" thickBot="1" x14ac:dyDescent="0.45">
      <c r="B62" s="190"/>
      <c r="C62" s="168"/>
      <c r="D62" s="169" t="s">
        <v>38</v>
      </c>
      <c r="E62" s="111" t="s">
        <v>39</v>
      </c>
      <c r="F62" s="111" t="s">
        <v>40</v>
      </c>
      <c r="G62" s="111" t="s">
        <v>41</v>
      </c>
      <c r="H62" s="191" t="s">
        <v>42</v>
      </c>
      <c r="I62" s="192" t="s">
        <v>43</v>
      </c>
    </row>
    <row r="63" spans="2:10" x14ac:dyDescent="0.4">
      <c r="B63" s="193" t="s">
        <v>58</v>
      </c>
      <c r="C63" s="194"/>
      <c r="D63" s="195">
        <v>1133</v>
      </c>
      <c r="E63" s="157">
        <v>213</v>
      </c>
      <c r="F63" s="157">
        <v>366</v>
      </c>
      <c r="G63" s="157">
        <v>0</v>
      </c>
      <c r="H63" s="137">
        <f t="shared" ref="H63:H70" si="2">SUM(D63:G63)</f>
        <v>1712</v>
      </c>
      <c r="I63" s="138">
        <f>H63/$H$69</f>
        <v>0.63126843657817111</v>
      </c>
    </row>
    <row r="64" spans="2:10" x14ac:dyDescent="0.4">
      <c r="B64" s="196"/>
      <c r="C64" s="197"/>
      <c r="D64" s="30">
        <v>5316204</v>
      </c>
      <c r="E64" s="198">
        <v>1977750</v>
      </c>
      <c r="F64" s="198">
        <v>5371020</v>
      </c>
      <c r="G64" s="198">
        <v>0</v>
      </c>
      <c r="H64" s="141">
        <f t="shared" si="2"/>
        <v>12664974</v>
      </c>
      <c r="I64" s="130">
        <f>H64/$H$70</f>
        <v>0.66553594513681402</v>
      </c>
    </row>
    <row r="65" spans="2:10" x14ac:dyDescent="0.4">
      <c r="B65" s="199" t="s">
        <v>59</v>
      </c>
      <c r="C65" s="200"/>
      <c r="D65" s="201">
        <v>311</v>
      </c>
      <c r="E65" s="202">
        <v>251</v>
      </c>
      <c r="F65" s="203">
        <v>15</v>
      </c>
      <c r="G65" s="202">
        <v>0</v>
      </c>
      <c r="H65" s="143">
        <f t="shared" si="2"/>
        <v>577</v>
      </c>
      <c r="I65" s="204">
        <f>H65/$H$69</f>
        <v>0.21275811209439527</v>
      </c>
    </row>
    <row r="66" spans="2:10" x14ac:dyDescent="0.4">
      <c r="B66" s="196"/>
      <c r="C66" s="197"/>
      <c r="D66" s="30">
        <v>985128</v>
      </c>
      <c r="E66" s="198">
        <v>2617768</v>
      </c>
      <c r="F66" s="205">
        <v>136490</v>
      </c>
      <c r="G66" s="198">
        <v>0</v>
      </c>
      <c r="H66" s="129">
        <f t="shared" si="2"/>
        <v>3739386</v>
      </c>
      <c r="I66" s="130">
        <v>0.19700000000000001</v>
      </c>
    </row>
    <row r="67" spans="2:10" x14ac:dyDescent="0.4">
      <c r="B67" s="199" t="s">
        <v>60</v>
      </c>
      <c r="C67" s="200"/>
      <c r="D67" s="201">
        <v>254</v>
      </c>
      <c r="E67" s="202">
        <v>137</v>
      </c>
      <c r="F67" s="203">
        <v>32</v>
      </c>
      <c r="G67" s="202">
        <v>0</v>
      </c>
      <c r="H67" s="148">
        <f t="shared" si="2"/>
        <v>423</v>
      </c>
      <c r="I67" s="138">
        <f>1-I63-I65</f>
        <v>0.15597345132743362</v>
      </c>
      <c r="J67" s="206"/>
    </row>
    <row r="68" spans="2:10" ht="19.5" thickBot="1" x14ac:dyDescent="0.45">
      <c r="B68" s="207"/>
      <c r="C68" s="208"/>
      <c r="D68" s="47">
        <v>1138827</v>
      </c>
      <c r="E68" s="187">
        <v>1087150</v>
      </c>
      <c r="F68" s="209">
        <v>399400</v>
      </c>
      <c r="G68" s="187">
        <v>0</v>
      </c>
      <c r="H68" s="141">
        <f t="shared" si="2"/>
        <v>2625377</v>
      </c>
      <c r="I68" s="210">
        <f>ROUND(H68/$H$70,4)</f>
        <v>0.13800000000000001</v>
      </c>
    </row>
    <row r="69" spans="2:10" x14ac:dyDescent="0.4">
      <c r="B69" s="211" t="s">
        <v>51</v>
      </c>
      <c r="C69" s="212"/>
      <c r="D69" s="156">
        <f t="shared" ref="D69:G70" si="3">D63+D65+D67</f>
        <v>1698</v>
      </c>
      <c r="E69" s="157">
        <f t="shared" si="3"/>
        <v>601</v>
      </c>
      <c r="F69" s="157">
        <f t="shared" si="3"/>
        <v>413</v>
      </c>
      <c r="G69" s="158">
        <f t="shared" si="3"/>
        <v>0</v>
      </c>
      <c r="H69" s="121">
        <f t="shared" si="2"/>
        <v>2712</v>
      </c>
      <c r="I69" s="122">
        <f>I63+I65+I67</f>
        <v>1</v>
      </c>
    </row>
    <row r="70" spans="2:10" ht="19.5" thickBot="1" x14ac:dyDescent="0.45">
      <c r="B70" s="213"/>
      <c r="C70" s="214"/>
      <c r="D70" s="161">
        <f t="shared" si="3"/>
        <v>7440159</v>
      </c>
      <c r="E70" s="162">
        <f t="shared" si="3"/>
        <v>5682668</v>
      </c>
      <c r="F70" s="162">
        <f t="shared" si="3"/>
        <v>5906910</v>
      </c>
      <c r="G70" s="163">
        <f t="shared" si="3"/>
        <v>0</v>
      </c>
      <c r="H70" s="164">
        <f t="shared" si="2"/>
        <v>19029737</v>
      </c>
      <c r="I70" s="165">
        <f>I64+I66+I68-0.001</f>
        <v>0.99953594513681387</v>
      </c>
    </row>
    <row r="71" spans="2:10" ht="19.5" thickBot="1" x14ac:dyDescent="0.45">
      <c r="B71" s="215" t="s">
        <v>61</v>
      </c>
      <c r="C71" s="168"/>
      <c r="D71" s="216">
        <v>4382</v>
      </c>
      <c r="E71" s="168">
        <v>9455</v>
      </c>
      <c r="F71" s="217">
        <v>14302</v>
      </c>
      <c r="G71" s="217">
        <v>0</v>
      </c>
      <c r="H71" s="188">
        <v>7017</v>
      </c>
      <c r="I71" s="188"/>
    </row>
    <row r="73" spans="2:10" ht="19.5" x14ac:dyDescent="0.4">
      <c r="B73" s="1" t="s">
        <v>62</v>
      </c>
      <c r="C73" s="114"/>
      <c r="D73" s="114"/>
      <c r="E73" s="114"/>
      <c r="F73" s="114"/>
      <c r="G73" s="114"/>
      <c r="H73" s="114"/>
      <c r="I73" s="114"/>
      <c r="J73" s="114"/>
    </row>
    <row r="74" spans="2:10" ht="3" customHeight="1" thickBot="1" x14ac:dyDescent="0.45">
      <c r="B74" s="3"/>
      <c r="C74" s="114"/>
      <c r="D74" s="114"/>
      <c r="E74" s="114"/>
      <c r="F74" s="114"/>
      <c r="G74" s="114"/>
      <c r="H74" s="114"/>
      <c r="I74" s="114"/>
      <c r="J74" s="114"/>
    </row>
    <row r="75" spans="2:10" ht="19.5" thickBot="1" x14ac:dyDescent="0.45">
      <c r="B75" s="167"/>
      <c r="C75" s="168"/>
      <c r="D75" s="169" t="s">
        <v>38</v>
      </c>
      <c r="E75" s="111" t="s">
        <v>39</v>
      </c>
      <c r="F75" s="111" t="s">
        <v>40</v>
      </c>
      <c r="G75" s="111" t="s">
        <v>41</v>
      </c>
      <c r="H75" s="113" t="s">
        <v>63</v>
      </c>
      <c r="I75" s="114"/>
    </row>
    <row r="76" spans="2:10" ht="19.5" thickBot="1" x14ac:dyDescent="0.45">
      <c r="B76" s="218" t="s">
        <v>64</v>
      </c>
      <c r="C76" s="219"/>
      <c r="D76" s="220" t="s">
        <v>65</v>
      </c>
      <c r="E76" s="221" t="s">
        <v>66</v>
      </c>
      <c r="F76" s="221" t="s">
        <v>67</v>
      </c>
      <c r="G76" s="222" t="s">
        <v>68</v>
      </c>
      <c r="H76" s="223" t="s">
        <v>69</v>
      </c>
      <c r="I76" s="114"/>
    </row>
    <row r="77" spans="2:10" x14ac:dyDescent="0.4">
      <c r="I77" s="114"/>
    </row>
  </sheetData>
  <mergeCells count="20">
    <mergeCell ref="B76:C76"/>
    <mergeCell ref="B48:C49"/>
    <mergeCell ref="B57:C57"/>
    <mergeCell ref="B63:C64"/>
    <mergeCell ref="B65:C66"/>
    <mergeCell ref="B67:C68"/>
    <mergeCell ref="B69:C70"/>
    <mergeCell ref="B36:C37"/>
    <mergeCell ref="B38:B47"/>
    <mergeCell ref="C38:C39"/>
    <mergeCell ref="C40:C41"/>
    <mergeCell ref="C42:C43"/>
    <mergeCell ref="C44:C45"/>
    <mergeCell ref="C46:C47"/>
    <mergeCell ref="B4:C5"/>
    <mergeCell ref="D4:E4"/>
    <mergeCell ref="F4:G4"/>
    <mergeCell ref="H4:I4"/>
    <mergeCell ref="B29:C29"/>
    <mergeCell ref="B35:C35"/>
  </mergeCells>
  <phoneticPr fontId="2"/>
  <pageMargins left="0.9055118110236221" right="0.5118110236220472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2022-09-29T23:47:04Z</dcterms:created>
  <dcterms:modified xsi:type="dcterms:W3CDTF">2022-09-29T23:47:27Z</dcterms:modified>
</cp:coreProperties>
</file>