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1\3007商工労働部\0612商業・金融課\30　資金融資係\R04ファイル\照会回答（他課)\040912（デジタル戦略推進課←管理調整）令和4年度オープンデータのデータ提供について（依頼）\制度融資\"/>
    </mc:Choice>
  </mc:AlternateContent>
  <bookViews>
    <workbookView xWindow="0" yWindow="0" windowWidth="20490" windowHeight="76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  <c r="F73" i="1"/>
  <c r="E73" i="1"/>
  <c r="D73" i="1"/>
  <c r="H73" i="1" s="1"/>
  <c r="H72" i="1"/>
  <c r="G72" i="1"/>
  <c r="F72" i="1"/>
  <c r="E72" i="1"/>
  <c r="D72" i="1"/>
  <c r="H71" i="1"/>
  <c r="H70" i="1"/>
  <c r="I70" i="1" s="1"/>
  <c r="H69" i="1"/>
  <c r="I69" i="1" s="1"/>
  <c r="H68" i="1"/>
  <c r="I68" i="1" s="1"/>
  <c r="H67" i="1"/>
  <c r="I67" i="1" s="1"/>
  <c r="H66" i="1"/>
  <c r="I66" i="1" s="1"/>
  <c r="I72" i="1" s="1"/>
  <c r="G60" i="1"/>
  <c r="F60" i="1"/>
  <c r="E60" i="1"/>
  <c r="D60" i="1"/>
  <c r="H60" i="1" s="1"/>
  <c r="I60" i="1" s="1"/>
  <c r="H59" i="1"/>
  <c r="H58" i="1"/>
  <c r="I58" i="1" s="1"/>
  <c r="H57" i="1"/>
  <c r="I57" i="1" s="1"/>
  <c r="I59" i="1" s="1"/>
  <c r="G52" i="1"/>
  <c r="F52" i="1"/>
  <c r="H52" i="1" s="1"/>
  <c r="E52" i="1"/>
  <c r="D52" i="1"/>
  <c r="G51" i="1"/>
  <c r="F51" i="1"/>
  <c r="E51" i="1"/>
  <c r="D51" i="1"/>
  <c r="H51" i="1" s="1"/>
  <c r="H50" i="1"/>
  <c r="H49" i="1"/>
  <c r="H48" i="1"/>
  <c r="I48" i="1" s="1"/>
  <c r="H47" i="1"/>
  <c r="H46" i="1"/>
  <c r="I46" i="1" s="1"/>
  <c r="H45" i="1"/>
  <c r="H44" i="1"/>
  <c r="I44" i="1" s="1"/>
  <c r="H43" i="1"/>
  <c r="I43" i="1" s="1"/>
  <c r="H42" i="1"/>
  <c r="I42" i="1" s="1"/>
  <c r="H41" i="1"/>
  <c r="H40" i="1"/>
  <c r="I40" i="1" s="1"/>
  <c r="H39" i="1"/>
  <c r="E32" i="1"/>
  <c r="I14" i="1" s="1"/>
  <c r="D32" i="1"/>
  <c r="H14" i="1" s="1"/>
  <c r="I31" i="1"/>
  <c r="H31" i="1"/>
  <c r="I24" i="1"/>
  <c r="H24" i="1"/>
  <c r="I6" i="1"/>
  <c r="H6" i="1"/>
  <c r="I45" i="1" l="1"/>
  <c r="H32" i="1"/>
  <c r="I39" i="1"/>
  <c r="I47" i="1"/>
  <c r="I71" i="1"/>
  <c r="I73" i="1" s="1"/>
  <c r="I32" i="1"/>
  <c r="I50" i="1"/>
  <c r="I52" i="1"/>
  <c r="I41" i="1"/>
  <c r="I49" i="1" l="1"/>
  <c r="I51" i="1" s="1"/>
</calcChain>
</file>

<file path=xl/sharedStrings.xml><?xml version="1.0" encoding="utf-8"?>
<sst xmlns="http://schemas.openxmlformats.org/spreadsheetml/2006/main" count="107" uniqueCount="73">
  <si>
    <t>平成２６度　新規融資実績</t>
    <rPh sb="0" eb="2">
      <t>ヘイセイ</t>
    </rPh>
    <rPh sb="4" eb="5">
      <t>ド</t>
    </rPh>
    <rPh sb="6" eb="8">
      <t>シンキ</t>
    </rPh>
    <rPh sb="8" eb="10">
      <t>ユウシ</t>
    </rPh>
    <rPh sb="10" eb="12">
      <t>ジッセキ</t>
    </rPh>
    <phoneticPr fontId="4"/>
  </si>
  <si>
    <t>資金名</t>
    <rPh sb="0" eb="2">
      <t>シキン</t>
    </rPh>
    <rPh sb="2" eb="3">
      <t>メイ</t>
    </rPh>
    <phoneticPr fontId="4"/>
  </si>
  <si>
    <t>融資実績</t>
    <rPh sb="0" eb="2">
      <t>ユウシ</t>
    </rPh>
    <rPh sb="2" eb="4">
      <t>ジッセキ</t>
    </rPh>
    <phoneticPr fontId="4"/>
  </si>
  <si>
    <t>対前年比</t>
    <rPh sb="0" eb="1">
      <t>タイ</t>
    </rPh>
    <rPh sb="1" eb="4">
      <t>ゼンネンヒ</t>
    </rPh>
    <phoneticPr fontId="4"/>
  </si>
  <si>
    <t>構成比</t>
    <rPh sb="0" eb="2">
      <t>コウセイ</t>
    </rPh>
    <phoneticPr fontId="4"/>
  </si>
  <si>
    <t>件数</t>
    <rPh sb="0" eb="2">
      <t>ケンスウ</t>
    </rPh>
    <phoneticPr fontId="4"/>
  </si>
  <si>
    <t>金額（千円）</t>
    <rPh sb="0" eb="2">
      <t>キンガク</t>
    </rPh>
    <rPh sb="3" eb="5">
      <t>センエン</t>
    </rPh>
    <phoneticPr fontId="4"/>
  </si>
  <si>
    <t>金額</t>
    <rPh sb="0" eb="2">
      <t>キンガク</t>
    </rPh>
    <phoneticPr fontId="4"/>
  </si>
  <si>
    <t>（１）一般資金</t>
    <rPh sb="3" eb="5">
      <t>イッパン</t>
    </rPh>
    <rPh sb="5" eb="7">
      <t>シキン</t>
    </rPh>
    <phoneticPr fontId="4"/>
  </si>
  <si>
    <t>経営安定資金</t>
    <rPh sb="0" eb="2">
      <t>ケイエイ</t>
    </rPh>
    <rPh sb="2" eb="4">
      <t>アンテイ</t>
    </rPh>
    <rPh sb="4" eb="6">
      <t>シキン</t>
    </rPh>
    <phoneticPr fontId="4"/>
  </si>
  <si>
    <t>同和地区小規模事業資金枠</t>
    <rPh sb="0" eb="2">
      <t>ドウワ</t>
    </rPh>
    <rPh sb="2" eb="4">
      <t>チク</t>
    </rPh>
    <rPh sb="4" eb="7">
      <t>ショウキボ</t>
    </rPh>
    <rPh sb="7" eb="9">
      <t>ジギョウ</t>
    </rPh>
    <rPh sb="9" eb="11">
      <t>シキン</t>
    </rPh>
    <rPh sb="11" eb="12">
      <t>ワク</t>
    </rPh>
    <phoneticPr fontId="4"/>
  </si>
  <si>
    <t>小規模企業資金</t>
    <rPh sb="0" eb="3">
      <t>ショウキボ</t>
    </rPh>
    <rPh sb="3" eb="5">
      <t>キギョウ</t>
    </rPh>
    <rPh sb="5" eb="7">
      <t>シキン</t>
    </rPh>
    <phoneticPr fontId="4"/>
  </si>
  <si>
    <t>季節資金（夏季）</t>
    <rPh sb="0" eb="2">
      <t>キセツ</t>
    </rPh>
    <rPh sb="2" eb="4">
      <t>シキン</t>
    </rPh>
    <rPh sb="5" eb="7">
      <t>カキ</t>
    </rPh>
    <phoneticPr fontId="4"/>
  </si>
  <si>
    <t>季節資金（年末）</t>
    <rPh sb="0" eb="2">
      <t>キセツ</t>
    </rPh>
    <rPh sb="2" eb="4">
      <t>シキン</t>
    </rPh>
    <rPh sb="5" eb="7">
      <t>ネンマツ</t>
    </rPh>
    <phoneticPr fontId="4"/>
  </si>
  <si>
    <t>ぎふ無担保スピード資金</t>
    <rPh sb="2" eb="5">
      <t>ムタンポ</t>
    </rPh>
    <rPh sb="9" eb="11">
      <t>シキン</t>
    </rPh>
    <phoneticPr fontId="4"/>
  </si>
  <si>
    <t>売掛債権担保活用資金</t>
    <rPh sb="0" eb="2">
      <t>ウリカケ</t>
    </rPh>
    <rPh sb="2" eb="4">
      <t>サイケン</t>
    </rPh>
    <rPh sb="4" eb="6">
      <t>タンポ</t>
    </rPh>
    <rPh sb="6" eb="8">
      <t>カツヨウ</t>
    </rPh>
    <rPh sb="8" eb="10">
      <t>シキン</t>
    </rPh>
    <phoneticPr fontId="4"/>
  </si>
  <si>
    <t>―</t>
  </si>
  <si>
    <t>（２）元気企業育成資金</t>
    <rPh sb="3" eb="5">
      <t>ゲンキ</t>
    </rPh>
    <rPh sb="5" eb="7">
      <t>キギョウ</t>
    </rPh>
    <rPh sb="7" eb="9">
      <t>イクセイ</t>
    </rPh>
    <rPh sb="9" eb="11">
      <t>シキン</t>
    </rPh>
    <phoneticPr fontId="4"/>
  </si>
  <si>
    <t>産業活性化資金　</t>
  </si>
  <si>
    <t>成長産業強化支援資金</t>
    <rPh sb="0" eb="2">
      <t>セイチョウ</t>
    </rPh>
    <rPh sb="2" eb="4">
      <t>サンギョウ</t>
    </rPh>
    <rPh sb="4" eb="6">
      <t>キョウカ</t>
    </rPh>
    <rPh sb="6" eb="8">
      <t>シエン</t>
    </rPh>
    <rPh sb="8" eb="10">
      <t>シキン</t>
    </rPh>
    <phoneticPr fontId="7"/>
  </si>
  <si>
    <t>－</t>
  </si>
  <si>
    <t>企業立地等支援資金</t>
  </si>
  <si>
    <t>国際的事業展開支援資金</t>
  </si>
  <si>
    <t>創業支援資金</t>
  </si>
  <si>
    <t>経営合理化資金</t>
  </si>
  <si>
    <t>新エネルギー等支援資金</t>
  </si>
  <si>
    <t>子育て支援資金</t>
  </si>
  <si>
    <t>雇用支援資金</t>
  </si>
  <si>
    <t>（３）特別経済対策資金</t>
    <rPh sb="3" eb="5">
      <t>トクベツ</t>
    </rPh>
    <rPh sb="5" eb="7">
      <t>ケイザイ</t>
    </rPh>
    <rPh sb="7" eb="9">
      <t>タイサク</t>
    </rPh>
    <rPh sb="9" eb="11">
      <t>シキン</t>
    </rPh>
    <phoneticPr fontId="4"/>
  </si>
  <si>
    <t>経済変動対策資金</t>
    <rPh sb="0" eb="2">
      <t>ケイザイ</t>
    </rPh>
    <rPh sb="2" eb="4">
      <t>ヘンドウ</t>
    </rPh>
    <rPh sb="4" eb="6">
      <t>タイサク</t>
    </rPh>
    <rPh sb="6" eb="8">
      <t>シキン</t>
    </rPh>
    <phoneticPr fontId="7"/>
  </si>
  <si>
    <t>海外リスク対応資金</t>
    <rPh sb="0" eb="2">
      <t>カイガイ</t>
    </rPh>
    <rPh sb="5" eb="7">
      <t>タイオウ</t>
    </rPh>
    <rPh sb="7" eb="9">
      <t>シキン</t>
    </rPh>
    <phoneticPr fontId="7"/>
  </si>
  <si>
    <t>関連倒産防止資金</t>
    <rPh sb="0" eb="2">
      <t>カンレン</t>
    </rPh>
    <rPh sb="2" eb="4">
      <t>トウサン</t>
    </rPh>
    <rPh sb="4" eb="6">
      <t>ボウシ</t>
    </rPh>
    <rPh sb="6" eb="8">
      <t>シキン</t>
    </rPh>
    <phoneticPr fontId="7"/>
  </si>
  <si>
    <t>返済ゆったり資金</t>
    <rPh sb="0" eb="2">
      <t>ヘンサイ</t>
    </rPh>
    <rPh sb="6" eb="8">
      <t>シキン</t>
    </rPh>
    <phoneticPr fontId="7"/>
  </si>
  <si>
    <t>経営力強化支援資金</t>
    <rPh sb="0" eb="3">
      <t>ケイエイリョク</t>
    </rPh>
    <rPh sb="3" eb="5">
      <t>キョウカ</t>
    </rPh>
    <rPh sb="5" eb="7">
      <t>シエン</t>
    </rPh>
    <rPh sb="7" eb="9">
      <t>シキン</t>
    </rPh>
    <phoneticPr fontId="7"/>
  </si>
  <si>
    <t>中小企業再生支援資金</t>
    <rPh sb="0" eb="2">
      <t>チュウショウ</t>
    </rPh>
    <rPh sb="2" eb="4">
      <t>キギョウ</t>
    </rPh>
    <rPh sb="4" eb="6">
      <t>サイセイ</t>
    </rPh>
    <rPh sb="6" eb="8">
      <t>シエン</t>
    </rPh>
    <rPh sb="8" eb="10">
      <t>シキン</t>
    </rPh>
    <phoneticPr fontId="7"/>
  </si>
  <si>
    <t>（４）災害復旧資金</t>
    <rPh sb="3" eb="5">
      <t>サイガイ</t>
    </rPh>
    <rPh sb="5" eb="7">
      <t>フッキュウ</t>
    </rPh>
    <rPh sb="7" eb="9">
      <t>シキン</t>
    </rPh>
    <phoneticPr fontId="4"/>
  </si>
  <si>
    <t>合　　計</t>
    <rPh sb="0" eb="1">
      <t>ゴウ</t>
    </rPh>
    <rPh sb="3" eb="4">
      <t>ケイ</t>
    </rPh>
    <phoneticPr fontId="4"/>
  </si>
  <si>
    <t>（単位：件、千円、％）</t>
    <rPh sb="1" eb="3">
      <t>タンイ</t>
    </rPh>
    <rPh sb="4" eb="5">
      <t>ケン</t>
    </rPh>
    <rPh sb="6" eb="8">
      <t>センエン</t>
    </rPh>
    <phoneticPr fontId="4"/>
  </si>
  <si>
    <t>業種別内訳</t>
    <rPh sb="0" eb="3">
      <t>ギョウシュベツ</t>
    </rPh>
    <rPh sb="3" eb="5">
      <t>ウチワケ</t>
    </rPh>
    <phoneticPr fontId="4"/>
  </si>
  <si>
    <t>上段：件数、下段：金額</t>
    <rPh sb="0" eb="2">
      <t>ジョウダン</t>
    </rPh>
    <rPh sb="3" eb="5">
      <t>ケンスウ</t>
    </rPh>
    <rPh sb="6" eb="8">
      <t>ゲダン</t>
    </rPh>
    <rPh sb="9" eb="11">
      <t>キンガク</t>
    </rPh>
    <phoneticPr fontId="4"/>
  </si>
  <si>
    <t>業　種</t>
    <rPh sb="0" eb="1">
      <t>ギョウ</t>
    </rPh>
    <rPh sb="2" eb="3">
      <t>シュ</t>
    </rPh>
    <phoneticPr fontId="4"/>
  </si>
  <si>
    <t>一般</t>
    <rPh sb="0" eb="2">
      <t>イッパン</t>
    </rPh>
    <phoneticPr fontId="4"/>
  </si>
  <si>
    <t>元気</t>
    <rPh sb="0" eb="2">
      <t>ゲンキ</t>
    </rPh>
    <phoneticPr fontId="4"/>
  </si>
  <si>
    <t>特別</t>
    <rPh sb="0" eb="2">
      <t>トクベツ</t>
    </rPh>
    <phoneticPr fontId="4"/>
  </si>
  <si>
    <t>災害</t>
    <rPh sb="0" eb="2">
      <t>サイガイ</t>
    </rPh>
    <phoneticPr fontId="4"/>
  </si>
  <si>
    <t>合計</t>
    <rPh sb="0" eb="2">
      <t>ゴウケイ</t>
    </rPh>
    <phoneticPr fontId="4"/>
  </si>
  <si>
    <t>構成比</t>
    <rPh sb="0" eb="3">
      <t>コウセイヒ</t>
    </rPh>
    <phoneticPr fontId="4"/>
  </si>
  <si>
    <t>製造業</t>
    <rPh sb="0" eb="3">
      <t>セイゾウギョウ</t>
    </rPh>
    <phoneticPr fontId="4"/>
  </si>
  <si>
    <t>非
製造業</t>
    <rPh sb="0" eb="1">
      <t>ヒ</t>
    </rPh>
    <rPh sb="2" eb="5">
      <t>セイゾウギョウ</t>
    </rPh>
    <phoneticPr fontId="4"/>
  </si>
  <si>
    <t>小売業</t>
    <rPh sb="0" eb="3">
      <t>コウリギョウ</t>
    </rPh>
    <phoneticPr fontId="4"/>
  </si>
  <si>
    <t>卸売業</t>
    <rPh sb="0" eb="3">
      <t>オロシウリギョウ</t>
    </rPh>
    <phoneticPr fontId="4"/>
  </si>
  <si>
    <t>飲食業</t>
    <rPh sb="0" eb="3">
      <t>インショクギョウ</t>
    </rPh>
    <phoneticPr fontId="4"/>
  </si>
  <si>
    <t>建設業</t>
    <rPh sb="0" eb="3">
      <t>ケンセツギョウ</t>
    </rPh>
    <phoneticPr fontId="4"/>
  </si>
  <si>
    <t>その他</t>
    <rPh sb="2" eb="3">
      <t>タ</t>
    </rPh>
    <phoneticPr fontId="4"/>
  </si>
  <si>
    <t>合　計</t>
    <rPh sb="0" eb="1">
      <t>ゴウ</t>
    </rPh>
    <rPh sb="2" eb="3">
      <t>ケイ</t>
    </rPh>
    <phoneticPr fontId="4"/>
  </si>
  <si>
    <t>従業員規模</t>
    <rPh sb="0" eb="3">
      <t>ジュウギョウイン</t>
    </rPh>
    <rPh sb="3" eb="5">
      <t>キボ</t>
    </rPh>
    <phoneticPr fontId="4"/>
  </si>
  <si>
    <t>（単位：件、％）</t>
    <rPh sb="1" eb="3">
      <t>タンイ</t>
    </rPh>
    <rPh sb="4" eb="5">
      <t>ケン</t>
    </rPh>
    <phoneticPr fontId="4"/>
  </si>
  <si>
    <t>０～５人</t>
    <rPh sb="3" eb="4">
      <t>ニン</t>
    </rPh>
    <phoneticPr fontId="4"/>
  </si>
  <si>
    <t>６～20人</t>
    <rPh sb="4" eb="5">
      <t>ニン</t>
    </rPh>
    <phoneticPr fontId="4"/>
  </si>
  <si>
    <t>21人～</t>
    <rPh sb="2" eb="3">
      <t>ニン</t>
    </rPh>
    <phoneticPr fontId="4"/>
  </si>
  <si>
    <t>資金使途</t>
    <rPh sb="0" eb="2">
      <t>シキン</t>
    </rPh>
    <rPh sb="2" eb="4">
      <t>シト</t>
    </rPh>
    <phoneticPr fontId="4"/>
  </si>
  <si>
    <t>運転</t>
    <rPh sb="0" eb="2">
      <t>ウンテン</t>
    </rPh>
    <phoneticPr fontId="4"/>
  </si>
  <si>
    <t>設備</t>
    <rPh sb="0" eb="2">
      <t>セツビ</t>
    </rPh>
    <phoneticPr fontId="4"/>
  </si>
  <si>
    <t>運転・設備</t>
    <rPh sb="0" eb="2">
      <t>ウンテン</t>
    </rPh>
    <rPh sb="3" eb="5">
      <t>セツビ</t>
    </rPh>
    <phoneticPr fontId="4"/>
  </si>
  <si>
    <t xml:space="preserve">    計 30.8</t>
    <rPh sb="4" eb="5">
      <t>ケイ</t>
    </rPh>
    <phoneticPr fontId="4"/>
  </si>
  <si>
    <t>平均借入金額（千円／件）</t>
    <rPh sb="0" eb="2">
      <t>ヘイキン</t>
    </rPh>
    <rPh sb="2" eb="5">
      <t>カリイレキン</t>
    </rPh>
    <rPh sb="5" eb="6">
      <t>ガク</t>
    </rPh>
    <rPh sb="7" eb="9">
      <t>センエン</t>
    </rPh>
    <rPh sb="10" eb="11">
      <t>ケン</t>
    </rPh>
    <phoneticPr fontId="4"/>
  </si>
  <si>
    <t>償還期間</t>
    <rPh sb="0" eb="2">
      <t>ショウカン</t>
    </rPh>
    <rPh sb="2" eb="4">
      <t>キカン</t>
    </rPh>
    <phoneticPr fontId="4"/>
  </si>
  <si>
    <t>平均</t>
    <rPh sb="0" eb="2">
      <t>ヘイキン</t>
    </rPh>
    <phoneticPr fontId="4"/>
  </si>
  <si>
    <r>
      <t>平均償還期間</t>
    </r>
    <r>
      <rPr>
        <sz val="8"/>
        <color indexed="8"/>
        <rFont val="ＭＳ Ｐゴシック"/>
        <family val="3"/>
        <charset val="128"/>
      </rPr>
      <t xml:space="preserve"> （短期資金除く）</t>
    </r>
    <rPh sb="0" eb="2">
      <t>ヘイキン</t>
    </rPh>
    <rPh sb="2" eb="4">
      <t>ショウカン</t>
    </rPh>
    <rPh sb="4" eb="6">
      <t>キカン</t>
    </rPh>
    <rPh sb="8" eb="10">
      <t>タンキ</t>
    </rPh>
    <rPh sb="10" eb="12">
      <t>シキン</t>
    </rPh>
    <rPh sb="12" eb="13">
      <t>ノゾ</t>
    </rPh>
    <phoneticPr fontId="4"/>
  </si>
  <si>
    <t>５年７か月</t>
    <rPh sb="1" eb="2">
      <t>ネン</t>
    </rPh>
    <rPh sb="4" eb="5">
      <t>ゲツ</t>
    </rPh>
    <phoneticPr fontId="4"/>
  </si>
  <si>
    <t>７年６か月</t>
    <rPh sb="1" eb="2">
      <t>ネン</t>
    </rPh>
    <rPh sb="4" eb="5">
      <t>ゲツ</t>
    </rPh>
    <phoneticPr fontId="4"/>
  </si>
  <si>
    <t>７年５か月</t>
    <rPh sb="1" eb="2">
      <t>ネン</t>
    </rPh>
    <rPh sb="4" eb="5">
      <t>ゲツ</t>
    </rPh>
    <phoneticPr fontId="4"/>
  </si>
  <si>
    <t>６年６か月</t>
    <rPh sb="1" eb="2">
      <t>ネン</t>
    </rPh>
    <rPh sb="4" eb="5">
      <t>ゲツ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</si>
</sst>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.0;[Red]\-#,##0.0"/>
  </numFmts>
  <fonts count="10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color theme="1"/>
      <name val="游ゴシック"/>
      <family val="3"/>
      <charset val="128"/>
      <scheme val="minor"/>
    </font>
    <font>
      <sz val="8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3" fillId="0" borderId="0" xfId="0" applyFont="1" applyAlignment="1"/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38" fontId="5" fillId="0" borderId="1" xfId="1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center" vertical="center" shrinkToFit="1"/>
    </xf>
    <xf numFmtId="38" fontId="5" fillId="0" borderId="3" xfId="1" applyFont="1" applyBorder="1" applyAlignment="1">
      <alignment horizontal="center" vertical="center" shrinkToFit="1"/>
    </xf>
    <xf numFmtId="38" fontId="5" fillId="0" borderId="4" xfId="1" applyFont="1" applyBorder="1" applyAlignment="1">
      <alignment horizontal="center" vertical="center" shrinkToFit="1"/>
    </xf>
    <xf numFmtId="38" fontId="5" fillId="2" borderId="5" xfId="1" applyFont="1" applyFill="1" applyBorder="1" applyAlignment="1">
      <alignment horizontal="center" vertical="center" shrinkToFit="1"/>
    </xf>
    <xf numFmtId="38" fontId="5" fillId="2" borderId="6" xfId="1" applyFont="1" applyFill="1" applyBorder="1" applyAlignment="1">
      <alignment horizontal="center" vertical="center" shrinkToFit="1"/>
    </xf>
    <xf numFmtId="38" fontId="5" fillId="2" borderId="3" xfId="1" applyFont="1" applyFill="1" applyBorder="1" applyAlignment="1">
      <alignment horizontal="center" vertical="center" shrinkToFit="1"/>
    </xf>
    <xf numFmtId="38" fontId="5" fillId="2" borderId="4" xfId="1" applyFont="1" applyFill="1" applyBorder="1" applyAlignment="1">
      <alignment horizontal="center" vertical="center" shrinkToFit="1"/>
    </xf>
    <xf numFmtId="38" fontId="5" fillId="0" borderId="7" xfId="1" applyFont="1" applyBorder="1" applyAlignment="1">
      <alignment horizontal="center" vertical="center" shrinkToFit="1"/>
    </xf>
    <xf numFmtId="38" fontId="5" fillId="0" borderId="8" xfId="1" applyFont="1" applyBorder="1" applyAlignment="1">
      <alignment horizontal="center" vertical="center" shrinkToFit="1"/>
    </xf>
    <xf numFmtId="38" fontId="5" fillId="0" borderId="9" xfId="1" applyFont="1" applyBorder="1" applyAlignment="1">
      <alignment horizontal="center" vertical="center" shrinkToFit="1"/>
    </xf>
    <xf numFmtId="38" fontId="5" fillId="0" borderId="10" xfId="1" applyFont="1" applyBorder="1" applyAlignment="1">
      <alignment horizontal="center" vertical="center" shrinkToFit="1"/>
    </xf>
    <xf numFmtId="38" fontId="5" fillId="2" borderId="11" xfId="1" applyFont="1" applyFill="1" applyBorder="1" applyAlignment="1">
      <alignment horizontal="center" vertical="center" shrinkToFit="1"/>
    </xf>
    <xf numFmtId="38" fontId="5" fillId="2" borderId="12" xfId="1" applyFont="1" applyFill="1" applyBorder="1" applyAlignment="1">
      <alignment horizontal="center" vertical="center" shrinkToFit="1"/>
    </xf>
    <xf numFmtId="38" fontId="5" fillId="2" borderId="9" xfId="1" applyFont="1" applyFill="1" applyBorder="1" applyAlignment="1">
      <alignment horizontal="center" vertical="center" shrinkToFit="1"/>
    </xf>
    <xf numFmtId="38" fontId="5" fillId="2" borderId="8" xfId="1" applyFont="1" applyFill="1" applyBorder="1" applyAlignment="1">
      <alignment horizontal="center" vertical="center" shrinkToFit="1"/>
    </xf>
    <xf numFmtId="38" fontId="5" fillId="0" borderId="1" xfId="1" applyFont="1" applyFill="1" applyBorder="1">
      <alignment vertical="center"/>
    </xf>
    <xf numFmtId="38" fontId="5" fillId="0" borderId="4" xfId="1" applyFill="1" applyBorder="1">
      <alignment vertical="center"/>
    </xf>
    <xf numFmtId="38" fontId="5" fillId="0" borderId="13" xfId="1" applyFont="1" applyFill="1" applyBorder="1" applyAlignment="1">
      <alignment vertical="center" wrapText="1"/>
    </xf>
    <xf numFmtId="38" fontId="5" fillId="0" borderId="14" xfId="1" applyFont="1" applyFill="1" applyBorder="1" applyAlignment="1">
      <alignment vertical="center" wrapText="1"/>
    </xf>
    <xf numFmtId="176" fontId="5" fillId="3" borderId="15" xfId="2" applyNumberFormat="1" applyFill="1" applyBorder="1" applyAlignment="1">
      <alignment vertical="center"/>
    </xf>
    <xf numFmtId="176" fontId="5" fillId="2" borderId="0" xfId="2" applyNumberFormat="1" applyFill="1" applyBorder="1" applyAlignment="1">
      <alignment vertical="center"/>
    </xf>
    <xf numFmtId="176" fontId="5" fillId="3" borderId="13" xfId="2" applyNumberFormat="1" applyFill="1" applyBorder="1" applyAlignment="1">
      <alignment vertical="center"/>
    </xf>
    <xf numFmtId="176" fontId="5" fillId="2" borderId="4" xfId="2" applyNumberFormat="1" applyFill="1" applyBorder="1" applyAlignment="1">
      <alignment vertical="center"/>
    </xf>
    <xf numFmtId="38" fontId="5" fillId="0" borderId="16" xfId="1" applyBorder="1">
      <alignment vertical="center"/>
    </xf>
    <xf numFmtId="38" fontId="5" fillId="0" borderId="17" xfId="1" applyBorder="1" applyAlignment="1">
      <alignment vertical="center" shrinkToFit="1"/>
    </xf>
    <xf numFmtId="38" fontId="5" fillId="0" borderId="18" xfId="1" applyBorder="1">
      <alignment vertical="center"/>
    </xf>
    <xf numFmtId="38" fontId="5" fillId="0" borderId="19" xfId="1" applyBorder="1">
      <alignment vertical="center"/>
    </xf>
    <xf numFmtId="176" fontId="5" fillId="2" borderId="20" xfId="2" applyNumberFormat="1" applyFill="1" applyBorder="1" applyAlignment="1">
      <alignment vertical="center"/>
    </xf>
    <xf numFmtId="176" fontId="5" fillId="2" borderId="21" xfId="2" applyNumberFormat="1" applyFill="1" applyBorder="1" applyAlignment="1">
      <alignment vertical="center"/>
    </xf>
    <xf numFmtId="176" fontId="5" fillId="2" borderId="22" xfId="2" applyNumberFormat="1" applyFill="1" applyBorder="1" applyAlignment="1">
      <alignment vertical="center"/>
    </xf>
    <xf numFmtId="176" fontId="5" fillId="2" borderId="23" xfId="2" applyNumberFormat="1" applyFill="1" applyBorder="1" applyAlignment="1">
      <alignment vertical="center"/>
    </xf>
    <xf numFmtId="38" fontId="5" fillId="0" borderId="24" xfId="1" applyFont="1" applyBorder="1" applyAlignment="1">
      <alignment vertical="center" shrinkToFit="1"/>
    </xf>
    <xf numFmtId="38" fontId="5" fillId="0" borderId="25" xfId="1" applyBorder="1">
      <alignment vertical="center"/>
    </xf>
    <xf numFmtId="38" fontId="5" fillId="0" borderId="24" xfId="1" applyBorder="1">
      <alignment vertical="center"/>
    </xf>
    <xf numFmtId="176" fontId="5" fillId="2" borderId="20" xfId="2" applyNumberFormat="1" applyFill="1" applyBorder="1" applyAlignment="1">
      <alignment horizontal="right" vertical="center"/>
    </xf>
    <xf numFmtId="176" fontId="5" fillId="2" borderId="26" xfId="2" applyNumberFormat="1" applyFill="1" applyBorder="1" applyAlignment="1">
      <alignment horizontal="right" vertical="center"/>
    </xf>
    <xf numFmtId="176" fontId="5" fillId="2" borderId="27" xfId="2" applyNumberFormat="1" applyFill="1" applyBorder="1" applyAlignment="1">
      <alignment vertical="center"/>
    </xf>
    <xf numFmtId="38" fontId="5" fillId="0" borderId="17" xfId="1" applyFont="1" applyBorder="1" applyAlignment="1">
      <alignment vertical="center" shrinkToFit="1"/>
    </xf>
    <xf numFmtId="176" fontId="5" fillId="2" borderId="26" xfId="2" applyNumberFormat="1" applyFill="1" applyBorder="1" applyAlignment="1">
      <alignment vertical="center"/>
    </xf>
    <xf numFmtId="38" fontId="5" fillId="0" borderId="28" xfId="1" applyFont="1" applyBorder="1" applyAlignment="1">
      <alignment vertical="center" shrinkToFit="1"/>
    </xf>
    <xf numFmtId="38" fontId="5" fillId="2" borderId="25" xfId="1" applyFill="1" applyBorder="1">
      <alignment vertical="center"/>
    </xf>
    <xf numFmtId="38" fontId="5" fillId="2" borderId="24" xfId="1" applyFill="1" applyBorder="1">
      <alignment vertical="center"/>
    </xf>
    <xf numFmtId="38" fontId="5" fillId="0" borderId="29" xfId="1" applyBorder="1">
      <alignment vertical="center"/>
    </xf>
    <xf numFmtId="38" fontId="5" fillId="0" borderId="23" xfId="1" applyBorder="1">
      <alignment vertical="center"/>
    </xf>
    <xf numFmtId="176" fontId="5" fillId="2" borderId="20" xfId="2" applyNumberFormat="1" applyFont="1" applyFill="1" applyBorder="1" applyAlignment="1">
      <alignment vertical="center"/>
    </xf>
    <xf numFmtId="176" fontId="5" fillId="2" borderId="26" xfId="2" applyNumberFormat="1" applyFont="1" applyFill="1" applyBorder="1" applyAlignment="1">
      <alignment vertical="center"/>
    </xf>
    <xf numFmtId="176" fontId="5" fillId="2" borderId="22" xfId="2" applyNumberFormat="1" applyFont="1" applyFill="1" applyBorder="1" applyAlignment="1">
      <alignment vertical="center"/>
    </xf>
    <xf numFmtId="176" fontId="5" fillId="2" borderId="27" xfId="2" applyNumberFormat="1" applyFont="1" applyFill="1" applyBorder="1" applyAlignment="1">
      <alignment vertical="center"/>
    </xf>
    <xf numFmtId="38" fontId="5" fillId="0" borderId="30" xfId="1" applyBorder="1">
      <alignment vertical="center"/>
    </xf>
    <xf numFmtId="38" fontId="5" fillId="0" borderId="8" xfId="1" applyFont="1" applyBorder="1" applyAlignment="1">
      <alignment vertical="center" shrinkToFit="1"/>
    </xf>
    <xf numFmtId="38" fontId="5" fillId="0" borderId="31" xfId="1" applyBorder="1">
      <alignment vertical="center"/>
    </xf>
    <xf numFmtId="176" fontId="5" fillId="2" borderId="11" xfId="2" applyNumberFormat="1" applyFont="1" applyFill="1" applyBorder="1" applyAlignment="1">
      <alignment horizontal="center" vertical="center"/>
    </xf>
    <xf numFmtId="176" fontId="5" fillId="2" borderId="32" xfId="2" applyNumberFormat="1" applyFont="1" applyFill="1" applyBorder="1" applyAlignment="1">
      <alignment horizontal="center" vertical="center"/>
    </xf>
    <xf numFmtId="176" fontId="5" fillId="2" borderId="7" xfId="2" applyNumberFormat="1" applyFont="1" applyFill="1" applyBorder="1" applyAlignment="1">
      <alignment vertical="center"/>
    </xf>
    <xf numFmtId="176" fontId="5" fillId="2" borderId="31" xfId="2" applyNumberFormat="1" applyFont="1" applyFill="1" applyBorder="1" applyAlignment="1">
      <alignment vertical="center"/>
    </xf>
    <xf numFmtId="38" fontId="5" fillId="0" borderId="22" xfId="1" applyFont="1" applyFill="1" applyBorder="1">
      <alignment vertical="center"/>
    </xf>
    <xf numFmtId="38" fontId="5" fillId="0" borderId="17" xfId="1" applyFill="1" applyBorder="1" applyAlignment="1">
      <alignment vertical="center" shrinkToFit="1"/>
    </xf>
    <xf numFmtId="176" fontId="5" fillId="2" borderId="15" xfId="1" applyNumberFormat="1" applyFill="1" applyBorder="1">
      <alignment vertical="center"/>
    </xf>
    <xf numFmtId="176" fontId="5" fillId="2" borderId="33" xfId="2" applyNumberFormat="1" applyFill="1" applyBorder="1" applyAlignment="1">
      <alignment vertical="center"/>
    </xf>
    <xf numFmtId="38" fontId="5" fillId="0" borderId="16" xfId="1" applyFont="1" applyBorder="1">
      <alignment vertical="center"/>
    </xf>
    <xf numFmtId="0" fontId="0" fillId="0" borderId="24" xfId="0" applyBorder="1" applyAlignment="1">
      <alignment vertical="center" shrinkToFit="1"/>
    </xf>
    <xf numFmtId="176" fontId="6" fillId="3" borderId="20" xfId="1" applyNumberFormat="1" applyFont="1" applyFill="1" applyBorder="1">
      <alignment vertical="center"/>
    </xf>
    <xf numFmtId="176" fontId="6" fillId="3" borderId="26" xfId="1" applyNumberFormat="1" applyFont="1" applyFill="1" applyBorder="1">
      <alignment vertical="center"/>
    </xf>
    <xf numFmtId="176" fontId="6" fillId="3" borderId="22" xfId="1" applyNumberFormat="1" applyFont="1" applyFill="1" applyBorder="1">
      <alignment vertical="center"/>
    </xf>
    <xf numFmtId="176" fontId="6" fillId="3" borderId="27" xfId="1" applyNumberFormat="1" applyFont="1" applyFill="1" applyBorder="1">
      <alignment vertical="center"/>
    </xf>
    <xf numFmtId="176" fontId="6" fillId="3" borderId="20" xfId="1" applyNumberFormat="1" applyFont="1" applyFill="1" applyBorder="1" applyAlignment="1">
      <alignment horizontal="center" vertical="center"/>
    </xf>
    <xf numFmtId="176" fontId="6" fillId="3" borderId="26" xfId="1" applyNumberFormat="1" applyFont="1" applyFill="1" applyBorder="1" applyAlignment="1">
      <alignment horizontal="center" vertical="center"/>
    </xf>
    <xf numFmtId="176" fontId="6" fillId="3" borderId="20" xfId="1" applyNumberFormat="1" applyFont="1" applyFill="1" applyBorder="1" applyAlignment="1">
      <alignment vertical="center"/>
    </xf>
    <xf numFmtId="176" fontId="6" fillId="3" borderId="26" xfId="1" applyNumberFormat="1" applyFont="1" applyFill="1" applyBorder="1" applyAlignment="1">
      <alignment vertical="center"/>
    </xf>
    <xf numFmtId="176" fontId="5" fillId="2" borderId="20" xfId="1" applyNumberFormat="1" applyFill="1" applyBorder="1">
      <alignment vertical="center"/>
    </xf>
    <xf numFmtId="176" fontId="5" fillId="2" borderId="26" xfId="1" applyNumberFormat="1" applyFill="1" applyBorder="1">
      <alignment vertical="center"/>
    </xf>
    <xf numFmtId="176" fontId="5" fillId="2" borderId="22" xfId="1" applyNumberFormat="1" applyFill="1" applyBorder="1">
      <alignment vertical="center"/>
    </xf>
    <xf numFmtId="176" fontId="5" fillId="2" borderId="27" xfId="1" applyNumberFormat="1" applyFill="1" applyBorder="1">
      <alignment vertical="center"/>
    </xf>
    <xf numFmtId="0" fontId="0" fillId="0" borderId="23" xfId="0" applyBorder="1" applyAlignment="1">
      <alignment vertical="center" shrinkToFit="1"/>
    </xf>
    <xf numFmtId="38" fontId="5" fillId="0" borderId="9" xfId="1" applyBorder="1">
      <alignment vertical="center"/>
    </xf>
    <xf numFmtId="38" fontId="5" fillId="0" borderId="10" xfId="1" applyBorder="1">
      <alignment vertical="center"/>
    </xf>
    <xf numFmtId="176" fontId="5" fillId="2" borderId="34" xfId="1" applyNumberFormat="1" applyFill="1" applyBorder="1">
      <alignment vertical="center"/>
    </xf>
    <xf numFmtId="176" fontId="5" fillId="2" borderId="35" xfId="1" applyNumberFormat="1" applyFill="1" applyBorder="1">
      <alignment vertical="center"/>
    </xf>
    <xf numFmtId="176" fontId="5" fillId="2" borderId="7" xfId="1" applyNumberFormat="1" applyFill="1" applyBorder="1">
      <alignment vertical="center"/>
    </xf>
    <xf numFmtId="176" fontId="5" fillId="2" borderId="31" xfId="1" applyNumberFormat="1" applyFill="1" applyBorder="1">
      <alignment vertical="center"/>
    </xf>
    <xf numFmtId="38" fontId="5" fillId="0" borderId="4" xfId="1" applyFill="1" applyBorder="1" applyAlignment="1">
      <alignment vertical="center" shrinkToFit="1"/>
    </xf>
    <xf numFmtId="176" fontId="5" fillId="2" borderId="5" xfId="1" applyNumberFormat="1" applyFill="1" applyBorder="1">
      <alignment vertical="center"/>
    </xf>
    <xf numFmtId="176" fontId="5" fillId="2" borderId="20" xfId="1" applyNumberFormat="1" applyFill="1" applyBorder="1" applyAlignment="1">
      <alignment horizontal="right" vertical="center"/>
    </xf>
    <xf numFmtId="176" fontId="5" fillId="2" borderId="26" xfId="1" applyNumberFormat="1" applyFill="1" applyBorder="1" applyAlignment="1">
      <alignment horizontal="right" vertical="center"/>
    </xf>
    <xf numFmtId="176" fontId="5" fillId="2" borderId="20" xfId="1" applyNumberFormat="1" applyFill="1" applyBorder="1" applyAlignment="1">
      <alignment vertical="center"/>
    </xf>
    <xf numFmtId="176" fontId="5" fillId="2" borderId="26" xfId="1" applyNumberFormat="1" applyFill="1" applyBorder="1" applyAlignment="1">
      <alignment vertical="center"/>
    </xf>
    <xf numFmtId="176" fontId="5" fillId="2" borderId="36" xfId="1" applyNumberFormat="1" applyFill="1" applyBorder="1" applyAlignment="1">
      <alignment horizontal="center" vertical="center"/>
    </xf>
    <xf numFmtId="176" fontId="5" fillId="2" borderId="37" xfId="1" applyNumberFormat="1" applyFill="1" applyBorder="1" applyAlignment="1">
      <alignment horizontal="center" vertical="center"/>
    </xf>
    <xf numFmtId="38" fontId="5" fillId="0" borderId="38" xfId="1" applyFont="1" applyFill="1" applyBorder="1">
      <alignment vertical="center"/>
    </xf>
    <xf numFmtId="38" fontId="5" fillId="0" borderId="39" xfId="1" applyFill="1" applyBorder="1">
      <alignment vertical="center"/>
    </xf>
    <xf numFmtId="38" fontId="5" fillId="0" borderId="40" xfId="1" applyFill="1" applyBorder="1">
      <alignment vertical="center"/>
    </xf>
    <xf numFmtId="38" fontId="5" fillId="0" borderId="41" xfId="1" applyFill="1" applyBorder="1">
      <alignment vertical="center"/>
    </xf>
    <xf numFmtId="176" fontId="5" fillId="2" borderId="42" xfId="2" applyNumberFormat="1" applyFont="1" applyFill="1" applyBorder="1" applyAlignment="1">
      <alignment horizontal="center" vertical="center"/>
    </xf>
    <xf numFmtId="176" fontId="5" fillId="2" borderId="41" xfId="2" applyNumberFormat="1" applyFont="1" applyFill="1" applyBorder="1" applyAlignment="1">
      <alignment horizontal="center" vertical="center"/>
    </xf>
    <xf numFmtId="38" fontId="5" fillId="0" borderId="38" xfId="1" applyFont="1" applyFill="1" applyBorder="1" applyAlignment="1">
      <alignment horizontal="center" vertical="center" shrinkToFit="1"/>
    </xf>
    <xf numFmtId="38" fontId="5" fillId="0" borderId="39" xfId="1" applyFont="1" applyFill="1" applyBorder="1" applyAlignment="1">
      <alignment horizontal="center" vertical="center" shrinkToFit="1"/>
    </xf>
    <xf numFmtId="38" fontId="5" fillId="0" borderId="40" xfId="1" applyFill="1" applyBorder="1" applyAlignment="1">
      <alignment vertical="center" shrinkToFit="1"/>
    </xf>
    <xf numFmtId="38" fontId="5" fillId="0" borderId="39" xfId="1" applyFill="1" applyBorder="1" applyAlignment="1">
      <alignment vertical="center" shrinkToFit="1"/>
    </xf>
    <xf numFmtId="176" fontId="5" fillId="2" borderId="42" xfId="2" applyNumberFormat="1" applyFont="1" applyFill="1" applyBorder="1" applyAlignment="1">
      <alignment vertical="center" shrinkToFit="1"/>
    </xf>
    <xf numFmtId="176" fontId="5" fillId="2" borderId="39" xfId="2" applyNumberFormat="1" applyFont="1" applyFill="1" applyBorder="1" applyAlignment="1">
      <alignment vertical="center" shrinkToFit="1"/>
    </xf>
    <xf numFmtId="176" fontId="5" fillId="2" borderId="38" xfId="2" applyNumberFormat="1" applyFont="1" applyFill="1" applyBorder="1" applyAlignment="1">
      <alignment vertical="center" shrinkToFit="1"/>
    </xf>
    <xf numFmtId="176" fontId="5" fillId="2" borderId="41" xfId="2" applyNumberFormat="1" applyFont="1" applyFill="1" applyBorder="1" applyAlignment="1">
      <alignment vertical="center" shrinkToFit="1"/>
    </xf>
    <xf numFmtId="38" fontId="5" fillId="0" borderId="0" xfId="1" applyFont="1" applyFill="1" applyBorder="1" applyAlignment="1">
      <alignment horizontal="center" vertical="center" shrinkToFit="1"/>
    </xf>
    <xf numFmtId="38" fontId="5" fillId="0" borderId="0" xfId="1" applyFill="1" applyBorder="1" applyAlignment="1">
      <alignment vertical="center" shrinkToFit="1"/>
    </xf>
    <xf numFmtId="176" fontId="5" fillId="2" borderId="0" xfId="2" applyNumberFormat="1" applyFont="1" applyFill="1" applyBorder="1" applyAlignment="1">
      <alignment vertical="center" shrinkToFit="1"/>
    </xf>
    <xf numFmtId="0" fontId="0" fillId="0" borderId="0" xfId="0" applyAlignment="1">
      <alignment horizontal="right" vertical="top"/>
    </xf>
    <xf numFmtId="0" fontId="8" fillId="0" borderId="0" xfId="0" applyFont="1" applyAlignment="1">
      <alignment horizontal="right" vertical="top"/>
    </xf>
    <xf numFmtId="38" fontId="5" fillId="0" borderId="38" xfId="1" applyBorder="1" applyAlignment="1">
      <alignment horizontal="center"/>
    </xf>
    <xf numFmtId="0" fontId="0" fillId="0" borderId="39" xfId="0" applyBorder="1" applyAlignment="1">
      <alignment horizontal="center"/>
    </xf>
    <xf numFmtId="38" fontId="5" fillId="0" borderId="43" xfId="1" applyFont="1" applyBorder="1" applyAlignment="1">
      <alignment horizontal="center" vertical="center" shrinkToFit="1"/>
    </xf>
    <xf numFmtId="38" fontId="5" fillId="0" borderId="15" xfId="1" applyFont="1" applyBorder="1" applyAlignment="1">
      <alignment horizontal="center" vertical="center" shrinkToFit="1"/>
    </xf>
    <xf numFmtId="38" fontId="5" fillId="0" borderId="33" xfId="1" applyFont="1" applyBorder="1" applyAlignment="1">
      <alignment horizontal="center" vertical="center" shrinkToFit="1"/>
    </xf>
    <xf numFmtId="38" fontId="5" fillId="0" borderId="44" xfId="1" applyFont="1" applyBorder="1" applyAlignment="1">
      <alignment horizontal="center" vertical="center" shrinkToFit="1"/>
    </xf>
    <xf numFmtId="38" fontId="5" fillId="0" borderId="0" xfId="1">
      <alignment vertical="center"/>
    </xf>
    <xf numFmtId="38" fontId="5" fillId="0" borderId="1" xfId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38" fontId="5" fillId="0" borderId="45" xfId="1" applyBorder="1">
      <alignment vertical="center"/>
    </xf>
    <xf numFmtId="38" fontId="5" fillId="0" borderId="46" xfId="1" applyBorder="1">
      <alignment vertical="center"/>
    </xf>
    <xf numFmtId="38" fontId="5" fillId="0" borderId="15" xfId="1" applyBorder="1">
      <alignment vertical="center"/>
    </xf>
    <xf numFmtId="38" fontId="5" fillId="0" borderId="33" xfId="1" applyBorder="1">
      <alignment vertical="center"/>
    </xf>
    <xf numFmtId="38" fontId="5" fillId="0" borderId="44" xfId="1" applyBorder="1">
      <alignment vertical="center"/>
    </xf>
    <xf numFmtId="176" fontId="5" fillId="0" borderId="44" xfId="1" applyNumberFormat="1" applyBorder="1">
      <alignment vertical="center"/>
    </xf>
    <xf numFmtId="0" fontId="0" fillId="0" borderId="4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5" fillId="0" borderId="48" xfId="1" applyBorder="1">
      <alignment vertical="center"/>
    </xf>
    <xf numFmtId="38" fontId="5" fillId="0" borderId="49" xfId="1" applyBorder="1">
      <alignment vertical="center"/>
    </xf>
    <xf numFmtId="38" fontId="5" fillId="0" borderId="50" xfId="1" applyBorder="1">
      <alignment vertical="center"/>
    </xf>
    <xf numFmtId="38" fontId="5" fillId="0" borderId="51" xfId="1" applyBorder="1">
      <alignment vertical="center"/>
    </xf>
    <xf numFmtId="38" fontId="5" fillId="0" borderId="52" xfId="1" applyBorder="1">
      <alignment vertical="center"/>
    </xf>
    <xf numFmtId="176" fontId="5" fillId="0" borderId="53" xfId="1" applyNumberFormat="1" applyBorder="1">
      <alignment vertical="center"/>
    </xf>
    <xf numFmtId="38" fontId="5" fillId="0" borderId="16" xfId="1" applyBorder="1" applyAlignment="1">
      <alignment horizontal="center" vertical="center" wrapText="1"/>
    </xf>
    <xf numFmtId="38" fontId="5" fillId="0" borderId="27" xfId="1" applyBorder="1" applyAlignment="1">
      <alignment vertical="center" shrinkToFit="1"/>
    </xf>
    <xf numFmtId="38" fontId="5" fillId="0" borderId="54" xfId="1" applyBorder="1">
      <alignment vertical="center"/>
    </xf>
    <xf numFmtId="38" fontId="5" fillId="0" borderId="0" xfId="1" applyBorder="1">
      <alignment vertical="center"/>
    </xf>
    <xf numFmtId="38" fontId="5" fillId="0" borderId="55" xfId="1" applyBorder="1">
      <alignment vertical="center"/>
    </xf>
    <xf numFmtId="38" fontId="5" fillId="0" borderId="56" xfId="1" applyBorder="1">
      <alignment vertical="center"/>
    </xf>
    <xf numFmtId="38" fontId="5" fillId="0" borderId="57" xfId="1" applyBorder="1">
      <alignment vertical="center"/>
    </xf>
    <xf numFmtId="176" fontId="5" fillId="0" borderId="58" xfId="1" applyNumberFormat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38" fontId="5" fillId="0" borderId="53" xfId="1" applyBorder="1">
      <alignment vertical="center"/>
    </xf>
    <xf numFmtId="38" fontId="5" fillId="0" borderId="23" xfId="1" applyBorder="1" applyAlignment="1">
      <alignment vertical="center" shrinkToFit="1"/>
    </xf>
    <xf numFmtId="38" fontId="5" fillId="0" borderId="58" xfId="1" applyBorder="1">
      <alignment vertical="center"/>
    </xf>
    <xf numFmtId="38" fontId="5" fillId="0" borderId="59" xfId="1" applyBorder="1">
      <alignment vertical="center"/>
    </xf>
    <xf numFmtId="38" fontId="5" fillId="0" borderId="60" xfId="1" applyBorder="1">
      <alignment vertical="center"/>
    </xf>
    <xf numFmtId="38" fontId="5" fillId="0" borderId="36" xfId="1" applyBorder="1">
      <alignment vertical="center"/>
    </xf>
    <xf numFmtId="38" fontId="5" fillId="0" borderId="37" xfId="1" applyBorder="1">
      <alignment vertical="center"/>
    </xf>
    <xf numFmtId="38" fontId="5" fillId="0" borderId="61" xfId="1" applyBorder="1">
      <alignment vertical="center"/>
    </xf>
    <xf numFmtId="0" fontId="0" fillId="0" borderId="27" xfId="0" applyBorder="1" applyAlignment="1">
      <alignment vertical="center"/>
    </xf>
    <xf numFmtId="38" fontId="5" fillId="0" borderId="62" xfId="1" applyBorder="1">
      <alignment vertical="center"/>
    </xf>
    <xf numFmtId="38" fontId="5" fillId="0" borderId="63" xfId="1" applyBorder="1">
      <alignment vertical="center"/>
    </xf>
    <xf numFmtId="38" fontId="5" fillId="0" borderId="64" xfId="1" applyBorder="1">
      <alignment vertical="center"/>
    </xf>
    <xf numFmtId="38" fontId="5" fillId="0" borderId="65" xfId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38" fontId="5" fillId="0" borderId="66" xfId="1" applyBorder="1">
      <alignment vertical="center"/>
    </xf>
    <xf numFmtId="38" fontId="5" fillId="0" borderId="67" xfId="1" applyBorder="1">
      <alignment vertical="center"/>
    </xf>
    <xf numFmtId="38" fontId="5" fillId="0" borderId="68" xfId="1" applyBorder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38" fontId="5" fillId="0" borderId="69" xfId="1" applyBorder="1">
      <alignment vertical="center"/>
    </xf>
    <xf numFmtId="38" fontId="5" fillId="0" borderId="70" xfId="1" applyBorder="1">
      <alignment vertical="center"/>
    </xf>
    <xf numFmtId="38" fontId="5" fillId="0" borderId="71" xfId="1" applyBorder="1">
      <alignment vertical="center"/>
    </xf>
    <xf numFmtId="38" fontId="5" fillId="0" borderId="72" xfId="1" applyBorder="1">
      <alignment vertical="center"/>
    </xf>
    <xf numFmtId="176" fontId="5" fillId="0" borderId="72" xfId="1" applyNumberFormat="1" applyBorder="1">
      <alignment vertical="center"/>
    </xf>
    <xf numFmtId="38" fontId="5" fillId="0" borderId="1" xfId="1" applyBorder="1" applyAlignment="1">
      <alignment horizontal="center" vertical="center"/>
    </xf>
    <xf numFmtId="38" fontId="5" fillId="0" borderId="73" xfId="1" applyBorder="1">
      <alignment vertical="center"/>
    </xf>
    <xf numFmtId="38" fontId="5" fillId="0" borderId="40" xfId="1" applyFont="1" applyBorder="1" applyAlignment="1">
      <alignment horizontal="center" vertical="center" shrinkToFit="1"/>
    </xf>
    <xf numFmtId="38" fontId="5" fillId="0" borderId="44" xfId="1" applyBorder="1" applyAlignment="1">
      <alignment horizontal="center" vertical="center" shrinkToFit="1"/>
    </xf>
    <xf numFmtId="38" fontId="5" fillId="0" borderId="3" xfId="1" applyFont="1" applyBorder="1" applyAlignment="1">
      <alignment vertical="center"/>
    </xf>
    <xf numFmtId="38" fontId="5" fillId="0" borderId="74" xfId="1" applyBorder="1">
      <alignment vertical="center"/>
    </xf>
    <xf numFmtId="38" fontId="5" fillId="0" borderId="13" xfId="1" applyBorder="1">
      <alignment vertical="center"/>
    </xf>
    <xf numFmtId="38" fontId="5" fillId="0" borderId="75" xfId="1" applyBorder="1">
      <alignment vertical="center"/>
    </xf>
    <xf numFmtId="38" fontId="5" fillId="0" borderId="76" xfId="1" applyBorder="1">
      <alignment vertical="center"/>
    </xf>
    <xf numFmtId="176" fontId="5" fillId="0" borderId="4" xfId="1" applyNumberFormat="1" applyBorder="1">
      <alignment vertical="center"/>
    </xf>
    <xf numFmtId="38" fontId="5" fillId="0" borderId="77" xfId="1" applyFont="1" applyBorder="1" applyAlignment="1">
      <alignment vertical="center"/>
    </xf>
    <xf numFmtId="38" fontId="5" fillId="0" borderId="21" xfId="1" applyBorder="1">
      <alignment vertical="center"/>
    </xf>
    <xf numFmtId="38" fontId="5" fillId="0" borderId="20" xfId="1" applyBorder="1">
      <alignment vertical="center"/>
    </xf>
    <xf numFmtId="38" fontId="5" fillId="0" borderId="78" xfId="1" applyBorder="1">
      <alignment vertical="center"/>
    </xf>
    <xf numFmtId="176" fontId="5" fillId="0" borderId="28" xfId="1" applyNumberFormat="1" applyBorder="1">
      <alignment vertical="center"/>
    </xf>
    <xf numFmtId="38" fontId="5" fillId="0" borderId="79" xfId="1" applyFont="1" applyBorder="1" applyAlignment="1">
      <alignment vertical="center"/>
    </xf>
    <xf numFmtId="38" fontId="5" fillId="0" borderId="11" xfId="1" applyBorder="1">
      <alignment vertical="center"/>
    </xf>
    <xf numFmtId="176" fontId="5" fillId="0" borderId="80" xfId="1" applyNumberFormat="1" applyBorder="1">
      <alignment vertical="center"/>
    </xf>
    <xf numFmtId="38" fontId="5" fillId="0" borderId="38" xfId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8" fontId="5" fillId="0" borderId="81" xfId="1" applyBorder="1">
      <alignment vertical="center"/>
    </xf>
    <xf numFmtId="38" fontId="5" fillId="0" borderId="82" xfId="1" applyBorder="1">
      <alignment vertical="center"/>
    </xf>
    <xf numFmtId="176" fontId="5" fillId="0" borderId="39" xfId="1" applyNumberFormat="1" applyBorder="1">
      <alignment vertical="center"/>
    </xf>
    <xf numFmtId="38" fontId="5" fillId="0" borderId="38" xfId="1" applyBorder="1" applyAlignment="1">
      <alignment horizontal="center" vertical="center"/>
    </xf>
    <xf numFmtId="38" fontId="5" fillId="0" borderId="82" xfId="1" applyBorder="1" applyAlignment="1">
      <alignment horizontal="center" vertical="center" shrinkToFit="1"/>
    </xf>
    <xf numFmtId="38" fontId="5" fillId="0" borderId="82" xfId="1" applyFont="1" applyBorder="1" applyAlignment="1">
      <alignment horizontal="center" vertical="center" shrinkToFit="1"/>
    </xf>
    <xf numFmtId="38" fontId="5" fillId="0" borderId="1" xfId="1" applyBorder="1" applyAlignment="1">
      <alignment vertical="center"/>
    </xf>
    <xf numFmtId="38" fontId="5" fillId="0" borderId="2" xfId="1" applyBorder="1" applyAlignment="1">
      <alignment vertical="center"/>
    </xf>
    <xf numFmtId="38" fontId="5" fillId="0" borderId="83" xfId="1" applyBorder="1">
      <alignment vertical="center"/>
    </xf>
    <xf numFmtId="38" fontId="5" fillId="0" borderId="47" xfId="1" applyBorder="1" applyAlignment="1">
      <alignment vertical="center"/>
    </xf>
    <xf numFmtId="38" fontId="5" fillId="0" borderId="17" xfId="1" applyBorder="1" applyAlignment="1">
      <alignment vertical="center"/>
    </xf>
    <xf numFmtId="38" fontId="5" fillId="0" borderId="34" xfId="1" applyBorder="1">
      <alignment vertical="center"/>
    </xf>
    <xf numFmtId="38" fontId="5" fillId="0" borderId="77" xfId="1" applyBorder="1" applyAlignment="1">
      <alignment vertical="center"/>
    </xf>
    <xf numFmtId="38" fontId="5" fillId="0" borderId="84" xfId="1" applyBorder="1" applyAlignment="1">
      <alignment vertical="center"/>
    </xf>
    <xf numFmtId="38" fontId="5" fillId="0" borderId="85" xfId="1" applyBorder="1">
      <alignment vertical="center"/>
    </xf>
    <xf numFmtId="38" fontId="5" fillId="0" borderId="86" xfId="1" applyBorder="1">
      <alignment vertical="center"/>
    </xf>
    <xf numFmtId="38" fontId="5" fillId="0" borderId="86" xfId="1" applyFill="1" applyBorder="1">
      <alignment vertical="center"/>
    </xf>
    <xf numFmtId="176" fontId="5" fillId="0" borderId="57" xfId="1" applyNumberFormat="1" applyBorder="1">
      <alignment vertical="center"/>
    </xf>
    <xf numFmtId="38" fontId="5" fillId="0" borderId="34" xfId="1" applyFill="1" applyBorder="1">
      <alignment vertical="center"/>
    </xf>
    <xf numFmtId="177" fontId="5" fillId="0" borderId="0" xfId="1" applyNumberFormat="1" applyFill="1" applyBorder="1" applyAlignment="1">
      <alignment horizontal="left" vertical="center"/>
    </xf>
    <xf numFmtId="38" fontId="5" fillId="0" borderId="7" xfId="1" applyBorder="1" applyAlignment="1">
      <alignment vertical="center"/>
    </xf>
    <xf numFmtId="38" fontId="5" fillId="0" borderId="8" xfId="1" applyBorder="1" applyAlignment="1">
      <alignment vertical="center"/>
    </xf>
    <xf numFmtId="38" fontId="5" fillId="0" borderId="81" xfId="1" applyFill="1" applyBorder="1">
      <alignment vertical="center"/>
    </xf>
    <xf numFmtId="176" fontId="5" fillId="0" borderId="52" xfId="1" applyNumberFormat="1" applyBorder="1">
      <alignment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38" xfId="1" applyFont="1" applyBorder="1">
      <alignment vertical="center"/>
    </xf>
    <xf numFmtId="38" fontId="5" fillId="0" borderId="40" xfId="1" applyBorder="1">
      <alignment vertical="center"/>
    </xf>
    <xf numFmtId="38" fontId="5" fillId="0" borderId="87" xfId="1" applyBorder="1">
      <alignment vertical="center"/>
    </xf>
    <xf numFmtId="38" fontId="1" fillId="0" borderId="38" xfId="1" applyFont="1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177" fontId="5" fillId="0" borderId="40" xfId="1" applyNumberFormat="1" applyBorder="1" applyAlignment="1">
      <alignment horizontal="center" vertical="center"/>
    </xf>
    <xf numFmtId="177" fontId="5" fillId="0" borderId="42" xfId="1" applyNumberFormat="1" applyBorder="1" applyAlignment="1">
      <alignment horizontal="center" vertical="center"/>
    </xf>
    <xf numFmtId="177" fontId="5" fillId="0" borderId="42" xfId="1" applyNumberFormat="1" applyFont="1" applyBorder="1" applyAlignment="1">
      <alignment horizontal="center" vertical="center"/>
    </xf>
    <xf numFmtId="177" fontId="5" fillId="0" borderId="82" xfId="1" applyNumberFormat="1" applyBorder="1" applyAlignment="1">
      <alignment horizontal="center" vertical="center"/>
    </xf>
  </cellXfs>
  <cellStyles count="3">
    <cellStyle name="パーセント 2" xfId="2"/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65532</xdr:colOff>
      <xdr:row>68</xdr:row>
      <xdr:rowOff>76200</xdr:rowOff>
    </xdr:from>
    <xdr:to>
      <xdr:col>9</xdr:col>
      <xdr:colOff>111251</xdr:colOff>
      <xdr:row>70</xdr:row>
      <xdr:rowOff>133350</xdr:rowOff>
    </xdr:to>
    <xdr:sp macro="" textlink="">
      <xdr:nvSpPr>
        <xdr:cNvPr id="2" name="右大かっこ 1"/>
        <xdr:cNvSpPr/>
      </xdr:nvSpPr>
      <xdr:spPr>
        <a:xfrm>
          <a:off x="7009257" y="11277600"/>
          <a:ext cx="45719" cy="40005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80"/>
  <sheetViews>
    <sheetView tabSelected="1" workbookViewId="0">
      <selection activeCell="K69" sqref="K69"/>
    </sheetView>
  </sheetViews>
  <sheetFormatPr defaultRowHeight="18.75" x14ac:dyDescent="0.4"/>
  <cols>
    <col min="1" max="1" width="3.625" customWidth="1"/>
    <col min="2" max="2" width="3.125" customWidth="1"/>
    <col min="3" max="3" width="22.125" customWidth="1"/>
    <col min="4" max="9" width="10.375" customWidth="1"/>
    <col min="10" max="10" width="9.625" customWidth="1"/>
  </cols>
  <sheetData>
    <row r="1" spans="2:10" ht="6" customHeight="1" x14ac:dyDescent="0.4"/>
    <row r="2" spans="2:10" ht="23.25" customHeight="1" x14ac:dyDescent="0.4">
      <c r="B2" s="1" t="s">
        <v>0</v>
      </c>
      <c r="J2" s="2"/>
    </row>
    <row r="3" spans="2:10" ht="3.75" customHeight="1" thickBot="1" x14ac:dyDescent="0.45">
      <c r="B3" s="3"/>
      <c r="J3" s="2"/>
    </row>
    <row r="4" spans="2:10" ht="13.5" customHeight="1" x14ac:dyDescent="0.4">
      <c r="B4" s="4" t="s">
        <v>1</v>
      </c>
      <c r="C4" s="5"/>
      <c r="D4" s="6" t="s">
        <v>2</v>
      </c>
      <c r="E4" s="7"/>
      <c r="F4" s="8" t="s">
        <v>3</v>
      </c>
      <c r="G4" s="9"/>
      <c r="H4" s="10" t="s">
        <v>4</v>
      </c>
      <c r="I4" s="11"/>
    </row>
    <row r="5" spans="2:10" ht="13.5" customHeight="1" thickBot="1" x14ac:dyDescent="0.45">
      <c r="B5" s="12"/>
      <c r="C5" s="13"/>
      <c r="D5" s="14" t="s">
        <v>5</v>
      </c>
      <c r="E5" s="15" t="s">
        <v>6</v>
      </c>
      <c r="F5" s="16" t="s">
        <v>5</v>
      </c>
      <c r="G5" s="17" t="s">
        <v>7</v>
      </c>
      <c r="H5" s="18" t="s">
        <v>5</v>
      </c>
      <c r="I5" s="19" t="s">
        <v>7</v>
      </c>
    </row>
    <row r="6" spans="2:10" ht="13.5" customHeight="1" x14ac:dyDescent="0.4">
      <c r="B6" s="20" t="s">
        <v>8</v>
      </c>
      <c r="C6" s="21"/>
      <c r="D6" s="22">
        <v>1966</v>
      </c>
      <c r="E6" s="23">
        <v>8878115</v>
      </c>
      <c r="F6" s="24">
        <v>0.95021749637506037</v>
      </c>
      <c r="G6" s="25">
        <v>0.85213057719341112</v>
      </c>
      <c r="H6" s="26">
        <f>D6/$D$32</f>
        <v>0.57101365088585532</v>
      </c>
      <c r="I6" s="27">
        <f>E6/E32</f>
        <v>0.27843189364353049</v>
      </c>
    </row>
    <row r="7" spans="2:10" ht="13.5" customHeight="1" x14ac:dyDescent="0.4">
      <c r="B7" s="28"/>
      <c r="C7" s="29" t="s">
        <v>9</v>
      </c>
      <c r="D7" s="30">
        <v>507</v>
      </c>
      <c r="E7" s="31">
        <v>3255000</v>
      </c>
      <c r="F7" s="32">
        <v>0.73265895953757221</v>
      </c>
      <c r="G7" s="33">
        <v>0.72425668012753153</v>
      </c>
      <c r="H7" s="34"/>
      <c r="I7" s="35"/>
    </row>
    <row r="8" spans="2:10" ht="13.5" customHeight="1" x14ac:dyDescent="0.4">
      <c r="B8" s="28"/>
      <c r="C8" s="36" t="s">
        <v>10</v>
      </c>
      <c r="D8" s="37">
        <v>1</v>
      </c>
      <c r="E8" s="38">
        <v>7000</v>
      </c>
      <c r="F8" s="39">
        <v>0.33333333333333331</v>
      </c>
      <c r="G8" s="40">
        <v>0.18666666666666668</v>
      </c>
      <c r="H8" s="34"/>
      <c r="I8" s="41"/>
    </row>
    <row r="9" spans="2:10" ht="13.5" customHeight="1" x14ac:dyDescent="0.4">
      <c r="B9" s="28"/>
      <c r="C9" s="42" t="s">
        <v>11</v>
      </c>
      <c r="D9" s="30">
        <v>1212</v>
      </c>
      <c r="E9" s="31">
        <v>4321215</v>
      </c>
      <c r="F9" s="32">
        <v>1.1028207461328481</v>
      </c>
      <c r="G9" s="43">
        <v>0.98339888620426685</v>
      </c>
      <c r="H9" s="34"/>
      <c r="I9" s="41"/>
    </row>
    <row r="10" spans="2:10" ht="13.5" customHeight="1" x14ac:dyDescent="0.4">
      <c r="B10" s="28"/>
      <c r="C10" s="44" t="s">
        <v>12</v>
      </c>
      <c r="D10" s="45">
        <v>119</v>
      </c>
      <c r="E10" s="46">
        <v>629300</v>
      </c>
      <c r="F10" s="32">
        <v>0.92248062015503873</v>
      </c>
      <c r="G10" s="43">
        <v>0.88696264975334738</v>
      </c>
      <c r="H10" s="34"/>
      <c r="I10" s="41"/>
    </row>
    <row r="11" spans="2:10" ht="13.5" customHeight="1" x14ac:dyDescent="0.4">
      <c r="B11" s="28"/>
      <c r="C11" s="44" t="s">
        <v>13</v>
      </c>
      <c r="D11" s="47">
        <v>125</v>
      </c>
      <c r="E11" s="48">
        <v>659600</v>
      </c>
      <c r="F11" s="32">
        <v>0.93984962406015038</v>
      </c>
      <c r="G11" s="43">
        <v>0.90072374709818381</v>
      </c>
      <c r="H11" s="34"/>
      <c r="I11" s="41"/>
    </row>
    <row r="12" spans="2:10" ht="13.5" customHeight="1" x14ac:dyDescent="0.4">
      <c r="B12" s="28"/>
      <c r="C12" s="36" t="s">
        <v>14</v>
      </c>
      <c r="D12" s="37">
        <v>2</v>
      </c>
      <c r="E12" s="38">
        <v>6000</v>
      </c>
      <c r="F12" s="49">
        <v>0.15384615384615385</v>
      </c>
      <c r="G12" s="50">
        <v>0.11764705882352941</v>
      </c>
      <c r="H12" s="51"/>
      <c r="I12" s="52"/>
    </row>
    <row r="13" spans="2:10" ht="13.5" customHeight="1" thickBot="1" x14ac:dyDescent="0.45">
      <c r="B13" s="53"/>
      <c r="C13" s="54" t="s">
        <v>15</v>
      </c>
      <c r="D13" s="53">
        <v>0</v>
      </c>
      <c r="E13" s="55">
        <v>0</v>
      </c>
      <c r="F13" s="56" t="s">
        <v>16</v>
      </c>
      <c r="G13" s="57" t="s">
        <v>16</v>
      </c>
      <c r="H13" s="58"/>
      <c r="I13" s="59"/>
    </row>
    <row r="14" spans="2:10" ht="13.5" customHeight="1" x14ac:dyDescent="0.4">
      <c r="B14" s="60" t="s">
        <v>17</v>
      </c>
      <c r="C14" s="61"/>
      <c r="D14" s="22">
        <v>674</v>
      </c>
      <c r="E14" s="23">
        <v>9601307</v>
      </c>
      <c r="F14" s="62">
        <v>1.2504638218923934</v>
      </c>
      <c r="G14" s="63">
        <v>1.2729172803900113</v>
      </c>
      <c r="H14" s="26">
        <f>D14/$D$32</f>
        <v>0.19575951205344178</v>
      </c>
      <c r="I14" s="27">
        <f>E14/$E$32</f>
        <v>0.30111235205478698</v>
      </c>
    </row>
    <row r="15" spans="2:10" ht="13.5" customHeight="1" x14ac:dyDescent="0.4">
      <c r="B15" s="64"/>
      <c r="C15" s="65" t="s">
        <v>18</v>
      </c>
      <c r="D15" s="37">
        <v>12</v>
      </c>
      <c r="E15" s="38">
        <v>225300</v>
      </c>
      <c r="F15" s="66">
        <v>0.70588235294117652</v>
      </c>
      <c r="G15" s="67">
        <v>0.63464788732394362</v>
      </c>
      <c r="H15" s="68"/>
      <c r="I15" s="69"/>
    </row>
    <row r="16" spans="2:10" ht="13.5" customHeight="1" x14ac:dyDescent="0.4">
      <c r="B16" s="64"/>
      <c r="C16" s="65" t="s">
        <v>19</v>
      </c>
      <c r="D16" s="37">
        <v>0</v>
      </c>
      <c r="E16" s="38">
        <v>0</v>
      </c>
      <c r="F16" s="70" t="s">
        <v>20</v>
      </c>
      <c r="G16" s="71" t="s">
        <v>20</v>
      </c>
      <c r="H16" s="68"/>
      <c r="I16" s="69"/>
    </row>
    <row r="17" spans="2:9" ht="13.5" customHeight="1" x14ac:dyDescent="0.4">
      <c r="B17" s="64"/>
      <c r="C17" s="65" t="s">
        <v>21</v>
      </c>
      <c r="D17" s="37">
        <v>0</v>
      </c>
      <c r="E17" s="38">
        <v>0</v>
      </c>
      <c r="F17" s="70" t="s">
        <v>20</v>
      </c>
      <c r="G17" s="71" t="s">
        <v>20</v>
      </c>
      <c r="H17" s="68"/>
      <c r="I17" s="69"/>
    </row>
    <row r="18" spans="2:9" ht="13.5" customHeight="1" x14ac:dyDescent="0.4">
      <c r="B18" s="64"/>
      <c r="C18" s="65" t="s">
        <v>22</v>
      </c>
      <c r="D18" s="37">
        <v>0</v>
      </c>
      <c r="E18" s="38">
        <v>0</v>
      </c>
      <c r="F18" s="70" t="s">
        <v>20</v>
      </c>
      <c r="G18" s="71" t="s">
        <v>20</v>
      </c>
      <c r="H18" s="68"/>
      <c r="I18" s="69"/>
    </row>
    <row r="19" spans="2:9" ht="13.5" customHeight="1" x14ac:dyDescent="0.4">
      <c r="B19" s="64"/>
      <c r="C19" s="65" t="s">
        <v>23</v>
      </c>
      <c r="D19" s="37">
        <v>143</v>
      </c>
      <c r="E19" s="38">
        <v>1171900</v>
      </c>
      <c r="F19" s="72">
        <v>1.3490566037735849</v>
      </c>
      <c r="G19" s="73">
        <v>1.7847461240900369</v>
      </c>
      <c r="H19" s="68"/>
      <c r="I19" s="69"/>
    </row>
    <row r="20" spans="2:9" ht="13.5" customHeight="1" x14ac:dyDescent="0.4">
      <c r="B20" s="64"/>
      <c r="C20" s="65" t="s">
        <v>24</v>
      </c>
      <c r="D20" s="37">
        <v>180</v>
      </c>
      <c r="E20" s="38">
        <v>2347328</v>
      </c>
      <c r="F20" s="66">
        <v>1.0169491525423728</v>
      </c>
      <c r="G20" s="67">
        <v>0.93633829200178864</v>
      </c>
      <c r="H20" s="68"/>
      <c r="I20" s="69"/>
    </row>
    <row r="21" spans="2:9" ht="13.5" customHeight="1" x14ac:dyDescent="0.4">
      <c r="B21" s="64"/>
      <c r="C21" s="65" t="s">
        <v>25</v>
      </c>
      <c r="D21" s="37">
        <v>83</v>
      </c>
      <c r="E21" s="38">
        <v>1459759</v>
      </c>
      <c r="F21" s="66">
        <v>1.5961538461538463</v>
      </c>
      <c r="G21" s="67">
        <v>1.4528839531337709</v>
      </c>
      <c r="H21" s="68"/>
      <c r="I21" s="69"/>
    </row>
    <row r="22" spans="2:9" ht="13.5" customHeight="1" x14ac:dyDescent="0.4">
      <c r="B22" s="64"/>
      <c r="C22" s="65" t="s">
        <v>26</v>
      </c>
      <c r="D22" s="37">
        <v>74</v>
      </c>
      <c r="E22" s="38">
        <v>1075540</v>
      </c>
      <c r="F22" s="74">
        <v>1.4230769230769231</v>
      </c>
      <c r="G22" s="75">
        <v>1.6154027542681544</v>
      </c>
      <c r="H22" s="76"/>
      <c r="I22" s="77"/>
    </row>
    <row r="23" spans="2:9" ht="13.5" customHeight="1" thickBot="1" x14ac:dyDescent="0.45">
      <c r="B23" s="64"/>
      <c r="C23" s="78" t="s">
        <v>27</v>
      </c>
      <c r="D23" s="79">
        <v>182</v>
      </c>
      <c r="E23" s="80">
        <v>3321480</v>
      </c>
      <c r="F23" s="81">
        <v>1.3481481481481481</v>
      </c>
      <c r="G23" s="82">
        <v>1.4111858876312837</v>
      </c>
      <c r="H23" s="83"/>
      <c r="I23" s="84"/>
    </row>
    <row r="24" spans="2:9" ht="13.5" customHeight="1" x14ac:dyDescent="0.4">
      <c r="B24" s="20" t="s">
        <v>28</v>
      </c>
      <c r="C24" s="85"/>
      <c r="D24" s="22">
        <v>803</v>
      </c>
      <c r="E24" s="23">
        <v>13406706</v>
      </c>
      <c r="F24" s="62">
        <v>0.78341463414634149</v>
      </c>
      <c r="G24" s="86">
        <v>0.78230423671935478</v>
      </c>
      <c r="H24" s="26">
        <f>D24/$D$32</f>
        <v>0.23322683706070288</v>
      </c>
      <c r="I24" s="27">
        <f>E24/$E$32</f>
        <v>0.42045575430168253</v>
      </c>
    </row>
    <row r="25" spans="2:9" ht="13.5" customHeight="1" x14ac:dyDescent="0.4">
      <c r="B25" s="64"/>
      <c r="C25" s="65" t="s">
        <v>29</v>
      </c>
      <c r="D25" s="47">
        <v>456</v>
      </c>
      <c r="E25" s="48">
        <v>7067029</v>
      </c>
      <c r="F25" s="74">
        <v>0.76638655462184879</v>
      </c>
      <c r="G25" s="75">
        <v>0.78889159901430816</v>
      </c>
      <c r="H25" s="76"/>
      <c r="I25" s="77"/>
    </row>
    <row r="26" spans="2:9" ht="13.5" customHeight="1" x14ac:dyDescent="0.4">
      <c r="B26" s="64"/>
      <c r="C26" s="65" t="s">
        <v>30</v>
      </c>
      <c r="D26" s="47">
        <v>0</v>
      </c>
      <c r="E26" s="48">
        <v>0</v>
      </c>
      <c r="F26" s="87">
        <v>0</v>
      </c>
      <c r="G26" s="88">
        <v>0</v>
      </c>
      <c r="H26" s="76"/>
      <c r="I26" s="77"/>
    </row>
    <row r="27" spans="2:9" ht="13.5" customHeight="1" x14ac:dyDescent="0.4">
      <c r="B27" s="64"/>
      <c r="C27" s="65" t="s">
        <v>31</v>
      </c>
      <c r="D27" s="47">
        <v>2</v>
      </c>
      <c r="E27" s="48">
        <v>12500</v>
      </c>
      <c r="F27" s="89">
        <v>0.66666666666666663</v>
      </c>
      <c r="G27" s="90">
        <v>1.0593220338983051</v>
      </c>
      <c r="H27" s="76"/>
      <c r="I27" s="77"/>
    </row>
    <row r="28" spans="2:9" ht="13.5" customHeight="1" x14ac:dyDescent="0.4">
      <c r="B28" s="64"/>
      <c r="C28" s="65" t="s">
        <v>32</v>
      </c>
      <c r="D28" s="47">
        <v>291</v>
      </c>
      <c r="E28" s="48">
        <v>5459365</v>
      </c>
      <c r="F28" s="74">
        <v>0.71323529411764708</v>
      </c>
      <c r="G28" s="75">
        <v>0.70929123689574936</v>
      </c>
      <c r="H28" s="76"/>
      <c r="I28" s="77"/>
    </row>
    <row r="29" spans="2:9" ht="13.5" customHeight="1" x14ac:dyDescent="0.4">
      <c r="B29" s="64"/>
      <c r="C29" s="65" t="s">
        <v>33</v>
      </c>
      <c r="D29" s="47">
        <v>54</v>
      </c>
      <c r="E29" s="48">
        <v>867812</v>
      </c>
      <c r="F29" s="87">
        <v>3</v>
      </c>
      <c r="G29" s="88">
        <v>1.9521001995262657</v>
      </c>
      <c r="H29" s="76"/>
      <c r="I29" s="77"/>
    </row>
    <row r="30" spans="2:9" ht="13.5" customHeight="1" thickBot="1" x14ac:dyDescent="0.45">
      <c r="B30" s="64"/>
      <c r="C30" s="78" t="s">
        <v>34</v>
      </c>
      <c r="D30" s="47">
        <v>0</v>
      </c>
      <c r="E30" s="48">
        <v>0</v>
      </c>
      <c r="F30" s="91" t="s">
        <v>16</v>
      </c>
      <c r="G30" s="92" t="s">
        <v>16</v>
      </c>
      <c r="H30" s="83"/>
      <c r="I30" s="84"/>
    </row>
    <row r="31" spans="2:9" ht="13.5" customHeight="1" thickBot="1" x14ac:dyDescent="0.45">
      <c r="B31" s="93" t="s">
        <v>35</v>
      </c>
      <c r="C31" s="94"/>
      <c r="D31" s="95">
        <v>0</v>
      </c>
      <c r="E31" s="96">
        <v>0</v>
      </c>
      <c r="F31" s="97" t="s">
        <v>16</v>
      </c>
      <c r="G31" s="98" t="s">
        <v>16</v>
      </c>
      <c r="H31" s="26">
        <f>D31/$D$32</f>
        <v>0</v>
      </c>
      <c r="I31" s="27">
        <f>E31/E49</f>
        <v>0</v>
      </c>
    </row>
    <row r="32" spans="2:9" ht="13.5" customHeight="1" thickBot="1" x14ac:dyDescent="0.45">
      <c r="B32" s="99" t="s">
        <v>36</v>
      </c>
      <c r="C32" s="100"/>
      <c r="D32" s="101">
        <f>D6+D14+D24+D31</f>
        <v>3443</v>
      </c>
      <c r="E32" s="102">
        <f>E6+E14+E24+E31</f>
        <v>31886128</v>
      </c>
      <c r="F32" s="103">
        <v>0.94770162400220204</v>
      </c>
      <c r="G32" s="104">
        <v>0.90846407848988719</v>
      </c>
      <c r="H32" s="105">
        <f>H6+H14+H24</f>
        <v>1</v>
      </c>
      <c r="I32" s="106">
        <f>I6+I14+I24</f>
        <v>1</v>
      </c>
    </row>
    <row r="33" spans="2:10" ht="13.5" customHeight="1" x14ac:dyDescent="0.4">
      <c r="B33" s="107"/>
      <c r="C33" s="107"/>
      <c r="D33" s="108"/>
      <c r="E33" s="108"/>
      <c r="F33" s="109"/>
      <c r="G33" s="109"/>
      <c r="H33" s="109"/>
      <c r="I33" s="109"/>
    </row>
    <row r="34" spans="2:10" ht="6" customHeight="1" x14ac:dyDescent="0.4"/>
    <row r="35" spans="2:10" x14ac:dyDescent="0.4">
      <c r="I35" s="110" t="s">
        <v>37</v>
      </c>
    </row>
    <row r="36" spans="2:10" ht="19.5" x14ac:dyDescent="0.4">
      <c r="B36" s="3" t="s">
        <v>38</v>
      </c>
      <c r="I36" s="111" t="s">
        <v>39</v>
      </c>
    </row>
    <row r="37" spans="2:10" ht="6" customHeight="1" thickBot="1" x14ac:dyDescent="0.45">
      <c r="B37" s="3"/>
    </row>
    <row r="38" spans="2:10" ht="19.5" thickBot="1" x14ac:dyDescent="0.45">
      <c r="B38" s="112" t="s">
        <v>40</v>
      </c>
      <c r="C38" s="113"/>
      <c r="D38" s="114" t="s">
        <v>41</v>
      </c>
      <c r="E38" s="115" t="s">
        <v>42</v>
      </c>
      <c r="F38" s="115" t="s">
        <v>43</v>
      </c>
      <c r="G38" s="116" t="s">
        <v>44</v>
      </c>
      <c r="H38" s="117" t="s">
        <v>45</v>
      </c>
      <c r="I38" s="117" t="s">
        <v>46</v>
      </c>
      <c r="J38" s="118"/>
    </row>
    <row r="39" spans="2:10" x14ac:dyDescent="0.4">
      <c r="B39" s="119" t="s">
        <v>47</v>
      </c>
      <c r="C39" s="120"/>
      <c r="D39" s="121">
        <v>329</v>
      </c>
      <c r="E39" s="122">
        <v>116</v>
      </c>
      <c r="F39" s="123">
        <v>174</v>
      </c>
      <c r="G39" s="124">
        <v>0</v>
      </c>
      <c r="H39" s="125">
        <f t="shared" ref="H39:H52" si="0">SUM(D39:G39)</f>
        <v>619</v>
      </c>
      <c r="I39" s="126">
        <f>ROUND(H39/$H$51,3)</f>
        <v>0.18</v>
      </c>
      <c r="J39" s="118"/>
    </row>
    <row r="40" spans="2:10" x14ac:dyDescent="0.4">
      <c r="B40" s="127"/>
      <c r="C40" s="128"/>
      <c r="D40" s="129">
        <v>1456231</v>
      </c>
      <c r="E40" s="130">
        <v>2045773.12</v>
      </c>
      <c r="F40" s="131">
        <v>2945576</v>
      </c>
      <c r="G40" s="132">
        <v>0</v>
      </c>
      <c r="H40" s="133">
        <f t="shared" si="0"/>
        <v>6447580.1200000001</v>
      </c>
      <c r="I40" s="134">
        <f>ROUND(H40/$H$52,3)+0.001</f>
        <v>0.20300000000000001</v>
      </c>
      <c r="J40" s="118"/>
    </row>
    <row r="41" spans="2:10" x14ac:dyDescent="0.4">
      <c r="B41" s="135" t="s">
        <v>48</v>
      </c>
      <c r="C41" s="136" t="s">
        <v>49</v>
      </c>
      <c r="D41" s="137">
        <v>283</v>
      </c>
      <c r="E41" s="138">
        <v>76</v>
      </c>
      <c r="F41" s="139">
        <v>129</v>
      </c>
      <c r="G41" s="140">
        <v>0</v>
      </c>
      <c r="H41" s="141">
        <f t="shared" si="0"/>
        <v>488</v>
      </c>
      <c r="I41" s="142">
        <f>ROUND(H41/$H$51,3)</f>
        <v>0.14199999999999999</v>
      </c>
      <c r="J41" s="118"/>
    </row>
    <row r="42" spans="2:10" x14ac:dyDescent="0.4">
      <c r="B42" s="143"/>
      <c r="C42" s="144"/>
      <c r="D42" s="129">
        <v>1528556</v>
      </c>
      <c r="E42" s="130">
        <v>1029975</v>
      </c>
      <c r="F42" s="131">
        <v>2056300</v>
      </c>
      <c r="G42" s="132">
        <v>0</v>
      </c>
      <c r="H42" s="145">
        <f t="shared" si="0"/>
        <v>4614831</v>
      </c>
      <c r="I42" s="134">
        <f>ROUND(H42/$H$52,3)</f>
        <v>0.14499999999999999</v>
      </c>
      <c r="J42" s="118"/>
    </row>
    <row r="43" spans="2:10" x14ac:dyDescent="0.4">
      <c r="B43" s="143"/>
      <c r="C43" s="146" t="s">
        <v>50</v>
      </c>
      <c r="D43" s="137">
        <v>152</v>
      </c>
      <c r="E43" s="138">
        <v>44</v>
      </c>
      <c r="F43" s="139">
        <v>123</v>
      </c>
      <c r="G43" s="140">
        <v>0</v>
      </c>
      <c r="H43" s="147">
        <f t="shared" si="0"/>
        <v>319</v>
      </c>
      <c r="I43" s="142">
        <f>ROUND(H43/$H$51,3)</f>
        <v>9.2999999999999999E-2</v>
      </c>
      <c r="J43" s="118"/>
    </row>
    <row r="44" spans="2:10" x14ac:dyDescent="0.4">
      <c r="B44" s="143"/>
      <c r="C44" s="144"/>
      <c r="D44" s="129">
        <v>1008988</v>
      </c>
      <c r="E44" s="130">
        <v>441200</v>
      </c>
      <c r="F44" s="131">
        <v>2414794</v>
      </c>
      <c r="G44" s="132">
        <v>0</v>
      </c>
      <c r="H44" s="133">
        <f t="shared" si="0"/>
        <v>3864982</v>
      </c>
      <c r="I44" s="134">
        <f>ROUND(H44/$H$52,3)</f>
        <v>0.121</v>
      </c>
      <c r="J44" s="118"/>
    </row>
    <row r="45" spans="2:10" x14ac:dyDescent="0.4">
      <c r="B45" s="143"/>
      <c r="C45" s="146" t="s">
        <v>51</v>
      </c>
      <c r="D45" s="137">
        <v>124</v>
      </c>
      <c r="E45" s="138">
        <v>59</v>
      </c>
      <c r="F45" s="139">
        <v>31</v>
      </c>
      <c r="G45" s="140">
        <v>0</v>
      </c>
      <c r="H45" s="141">
        <f t="shared" si="0"/>
        <v>214</v>
      </c>
      <c r="I45" s="142">
        <f>ROUND(H45/$H$51,3)</f>
        <v>6.2E-2</v>
      </c>
      <c r="J45" s="118"/>
    </row>
    <row r="46" spans="2:10" x14ac:dyDescent="0.4">
      <c r="B46" s="143"/>
      <c r="C46" s="144"/>
      <c r="D46" s="129">
        <v>328300</v>
      </c>
      <c r="E46" s="130">
        <v>491460</v>
      </c>
      <c r="F46" s="131">
        <v>323916</v>
      </c>
      <c r="G46" s="132">
        <v>0</v>
      </c>
      <c r="H46" s="145">
        <f t="shared" si="0"/>
        <v>1143676</v>
      </c>
      <c r="I46" s="134">
        <f>ROUND(H46/$H$52,3)</f>
        <v>3.5999999999999997E-2</v>
      </c>
      <c r="J46" s="118"/>
    </row>
    <row r="47" spans="2:10" x14ac:dyDescent="0.4">
      <c r="B47" s="143"/>
      <c r="C47" s="146" t="s">
        <v>52</v>
      </c>
      <c r="D47" s="137">
        <v>615</v>
      </c>
      <c r="E47" s="138">
        <v>90</v>
      </c>
      <c r="F47" s="139">
        <v>203</v>
      </c>
      <c r="G47" s="140">
        <v>0</v>
      </c>
      <c r="H47" s="147">
        <f t="shared" si="0"/>
        <v>908</v>
      </c>
      <c r="I47" s="142">
        <f>ROUND(H47/$H$51,3)</f>
        <v>0.26400000000000001</v>
      </c>
      <c r="J47" s="118"/>
    </row>
    <row r="48" spans="2:10" x14ac:dyDescent="0.4">
      <c r="B48" s="143"/>
      <c r="C48" s="144"/>
      <c r="D48" s="129">
        <v>2695531</v>
      </c>
      <c r="E48" s="130">
        <v>1297886</v>
      </c>
      <c r="F48" s="131">
        <v>3276915.8</v>
      </c>
      <c r="G48" s="132">
        <v>0</v>
      </c>
      <c r="H48" s="133">
        <f t="shared" si="0"/>
        <v>7270332.7999999998</v>
      </c>
      <c r="I48" s="134">
        <f>ROUND(H48/$H$52,3)</f>
        <v>0.22800000000000001</v>
      </c>
      <c r="J48" s="118"/>
    </row>
    <row r="49" spans="2:10" x14ac:dyDescent="0.4">
      <c r="B49" s="143"/>
      <c r="C49" s="146" t="s">
        <v>53</v>
      </c>
      <c r="D49" s="148">
        <v>463</v>
      </c>
      <c r="E49" s="149">
        <v>289</v>
      </c>
      <c r="F49" s="150">
        <v>143</v>
      </c>
      <c r="G49" s="151">
        <v>0</v>
      </c>
      <c r="H49" s="152">
        <f t="shared" si="0"/>
        <v>895</v>
      </c>
      <c r="I49" s="142">
        <f>1-I39-I41-I43-I45-I47</f>
        <v>0.25900000000000012</v>
      </c>
      <c r="J49" s="118"/>
    </row>
    <row r="50" spans="2:10" ht="19.5" thickBot="1" x14ac:dyDescent="0.45">
      <c r="B50" s="143"/>
      <c r="C50" s="153"/>
      <c r="D50" s="154">
        <v>1860509</v>
      </c>
      <c r="E50" s="155">
        <v>4295013</v>
      </c>
      <c r="F50" s="156">
        <v>2389204</v>
      </c>
      <c r="G50" s="157">
        <v>0</v>
      </c>
      <c r="H50" s="145">
        <f t="shared" si="0"/>
        <v>8544726</v>
      </c>
      <c r="I50" s="134">
        <f>1-I40-I42-I44-I46-I48</f>
        <v>0.2669999999999999</v>
      </c>
      <c r="J50" s="118"/>
    </row>
    <row r="51" spans="2:10" x14ac:dyDescent="0.4">
      <c r="B51" s="158" t="s">
        <v>54</v>
      </c>
      <c r="C51" s="159"/>
      <c r="D51" s="160">
        <f t="shared" ref="D51:G52" si="1">D39+D41+D43+D45+D47+D49</f>
        <v>1966</v>
      </c>
      <c r="E51" s="161">
        <f t="shared" si="1"/>
        <v>674</v>
      </c>
      <c r="F51" s="161">
        <f t="shared" si="1"/>
        <v>803</v>
      </c>
      <c r="G51" s="162">
        <f t="shared" si="1"/>
        <v>0</v>
      </c>
      <c r="H51" s="125">
        <f t="shared" si="0"/>
        <v>3443</v>
      </c>
      <c r="I51" s="126">
        <f>I39+I41+I43+I45+I47+I49</f>
        <v>1</v>
      </c>
      <c r="J51" s="118"/>
    </row>
    <row r="52" spans="2:10" ht="19.5" thickBot="1" x14ac:dyDescent="0.45">
      <c r="B52" s="163"/>
      <c r="C52" s="164"/>
      <c r="D52" s="165">
        <f t="shared" si="1"/>
        <v>8878115</v>
      </c>
      <c r="E52" s="166">
        <f t="shared" si="1"/>
        <v>9601307.120000001</v>
      </c>
      <c r="F52" s="166">
        <f t="shared" si="1"/>
        <v>13406705.800000001</v>
      </c>
      <c r="G52" s="167">
        <f t="shared" si="1"/>
        <v>0</v>
      </c>
      <c r="H52" s="168">
        <f t="shared" si="0"/>
        <v>31886127.920000002</v>
      </c>
      <c r="I52" s="169">
        <f>I40+I42+I44+I46+I48+I50</f>
        <v>0.99999999999999989</v>
      </c>
      <c r="J52" s="118"/>
    </row>
    <row r="54" spans="2:10" ht="19.5" x14ac:dyDescent="0.4">
      <c r="B54" s="1" t="s">
        <v>55</v>
      </c>
      <c r="I54" s="110" t="s">
        <v>56</v>
      </c>
    </row>
    <row r="55" spans="2:10" ht="3" customHeight="1" thickBot="1" x14ac:dyDescent="0.45">
      <c r="B55" s="3"/>
    </row>
    <row r="56" spans="2:10" ht="19.5" thickBot="1" x14ac:dyDescent="0.45">
      <c r="B56" s="170"/>
      <c r="C56" s="171"/>
      <c r="D56" s="172" t="s">
        <v>41</v>
      </c>
      <c r="E56" s="115" t="s">
        <v>42</v>
      </c>
      <c r="F56" s="115" t="s">
        <v>43</v>
      </c>
      <c r="G56" s="115" t="s">
        <v>44</v>
      </c>
      <c r="H56" s="173" t="s">
        <v>45</v>
      </c>
      <c r="I56" s="117" t="s">
        <v>46</v>
      </c>
      <c r="J56" s="118"/>
    </row>
    <row r="57" spans="2:10" x14ac:dyDescent="0.4">
      <c r="B57" s="174" t="s">
        <v>57</v>
      </c>
      <c r="C57" s="175"/>
      <c r="D57" s="176">
        <v>1637</v>
      </c>
      <c r="E57" s="177">
        <v>360</v>
      </c>
      <c r="F57" s="177">
        <v>454</v>
      </c>
      <c r="G57" s="177">
        <v>0</v>
      </c>
      <c r="H57" s="178">
        <f>SUM(D57:G57)</f>
        <v>2451</v>
      </c>
      <c r="I57" s="179">
        <f>H57/$H$60</f>
        <v>0.71187917513796106</v>
      </c>
      <c r="J57" s="118"/>
    </row>
    <row r="58" spans="2:10" x14ac:dyDescent="0.4">
      <c r="B58" s="180" t="s">
        <v>58</v>
      </c>
      <c r="C58" s="181"/>
      <c r="D58" s="37">
        <v>276</v>
      </c>
      <c r="E58" s="182">
        <v>185</v>
      </c>
      <c r="F58" s="182">
        <v>256</v>
      </c>
      <c r="G58" s="182">
        <v>0</v>
      </c>
      <c r="H58" s="183">
        <f>SUM(D58:G58)</f>
        <v>717</v>
      </c>
      <c r="I58" s="184">
        <f>H58/$H$60</f>
        <v>0.20824862038919548</v>
      </c>
      <c r="J58" s="118"/>
    </row>
    <row r="59" spans="2:10" ht="19.5" thickBot="1" x14ac:dyDescent="0.45">
      <c r="B59" s="185" t="s">
        <v>59</v>
      </c>
      <c r="C59" s="149"/>
      <c r="D59" s="79">
        <v>53</v>
      </c>
      <c r="E59" s="186">
        <v>129</v>
      </c>
      <c r="F59" s="186">
        <v>93</v>
      </c>
      <c r="G59" s="186">
        <v>0</v>
      </c>
      <c r="H59" s="147">
        <f>SUM(D59:G59)</f>
        <v>275</v>
      </c>
      <c r="I59" s="187">
        <f>1-I57-I58</f>
        <v>7.9872204472843461E-2</v>
      </c>
      <c r="J59" s="118"/>
    </row>
    <row r="60" spans="2:10" ht="19.5" thickBot="1" x14ac:dyDescent="0.45">
      <c r="B60" s="188" t="s">
        <v>54</v>
      </c>
      <c r="C60" s="189"/>
      <c r="D60" s="53">
        <f>SUM(D57:D59)</f>
        <v>1966</v>
      </c>
      <c r="E60" s="190">
        <f>SUM(E57:E59)</f>
        <v>674</v>
      </c>
      <c r="F60" s="190">
        <f>SUM(F57:F59)</f>
        <v>803</v>
      </c>
      <c r="G60" s="190">
        <f>SUM(G57:G59)</f>
        <v>0</v>
      </c>
      <c r="H60" s="191">
        <f>SUM(D60:G60)</f>
        <v>3443</v>
      </c>
      <c r="I60" s="192">
        <f>H60/H60</f>
        <v>1</v>
      </c>
      <c r="J60" s="118"/>
    </row>
    <row r="62" spans="2:10" x14ac:dyDescent="0.4">
      <c r="I62" s="110" t="s">
        <v>37</v>
      </c>
    </row>
    <row r="63" spans="2:10" ht="19.5" x14ac:dyDescent="0.4">
      <c r="B63" s="1" t="s">
        <v>60</v>
      </c>
      <c r="I63" s="111" t="s">
        <v>39</v>
      </c>
    </row>
    <row r="64" spans="2:10" ht="3" customHeight="1" thickBot="1" x14ac:dyDescent="0.45">
      <c r="B64" s="3"/>
      <c r="C64" s="118"/>
      <c r="D64" s="118"/>
      <c r="E64" s="118"/>
      <c r="F64" s="118"/>
      <c r="G64" s="118"/>
      <c r="H64" s="118"/>
      <c r="I64" s="118"/>
      <c r="J64" s="118"/>
    </row>
    <row r="65" spans="2:10" ht="19.5" thickBot="1" x14ac:dyDescent="0.45">
      <c r="B65" s="193"/>
      <c r="C65" s="171"/>
      <c r="D65" s="172" t="s">
        <v>41</v>
      </c>
      <c r="E65" s="115" t="s">
        <v>42</v>
      </c>
      <c r="F65" s="115" t="s">
        <v>43</v>
      </c>
      <c r="G65" s="115" t="s">
        <v>44</v>
      </c>
      <c r="H65" s="194" t="s">
        <v>45</v>
      </c>
      <c r="I65" s="195" t="s">
        <v>46</v>
      </c>
    </row>
    <row r="66" spans="2:10" x14ac:dyDescent="0.4">
      <c r="B66" s="196" t="s">
        <v>61</v>
      </c>
      <c r="C66" s="197"/>
      <c r="D66" s="198">
        <v>1361</v>
      </c>
      <c r="E66" s="161">
        <v>201</v>
      </c>
      <c r="F66" s="161">
        <v>722</v>
      </c>
      <c r="G66" s="161">
        <v>0</v>
      </c>
      <c r="H66" s="141">
        <f t="shared" ref="H66:H73" si="2">SUM(D66:G66)</f>
        <v>2284</v>
      </c>
      <c r="I66" s="142">
        <f>H66/$H$72</f>
        <v>0.66337496369445248</v>
      </c>
    </row>
    <row r="67" spans="2:10" x14ac:dyDescent="0.4">
      <c r="B67" s="199"/>
      <c r="C67" s="200"/>
      <c r="D67" s="30">
        <v>6546596</v>
      </c>
      <c r="E67" s="201">
        <v>3145550</v>
      </c>
      <c r="F67" s="201">
        <v>12381826.800000001</v>
      </c>
      <c r="G67" s="201">
        <v>0</v>
      </c>
      <c r="H67" s="145">
        <f t="shared" si="2"/>
        <v>22073972.800000001</v>
      </c>
      <c r="I67" s="134">
        <f>H67/$H$73</f>
        <v>0.69227511271929942</v>
      </c>
    </row>
    <row r="68" spans="2:10" x14ac:dyDescent="0.4">
      <c r="B68" s="202" t="s">
        <v>62</v>
      </c>
      <c r="C68" s="203"/>
      <c r="D68" s="204">
        <v>334</v>
      </c>
      <c r="E68" s="205">
        <v>307</v>
      </c>
      <c r="F68" s="206">
        <v>27</v>
      </c>
      <c r="G68" s="205">
        <v>0</v>
      </c>
      <c r="H68" s="147">
        <f t="shared" si="2"/>
        <v>668</v>
      </c>
      <c r="I68" s="207">
        <f>H68/$H$72</f>
        <v>0.19401684577403427</v>
      </c>
    </row>
    <row r="69" spans="2:10" x14ac:dyDescent="0.4">
      <c r="B69" s="199"/>
      <c r="C69" s="200"/>
      <c r="D69" s="30">
        <v>1133931</v>
      </c>
      <c r="E69" s="201">
        <v>4445437.12</v>
      </c>
      <c r="F69" s="208">
        <v>263179</v>
      </c>
      <c r="G69" s="201">
        <v>0</v>
      </c>
      <c r="H69" s="133">
        <f t="shared" si="2"/>
        <v>5842547.1200000001</v>
      </c>
      <c r="I69" s="134">
        <f>H69/$H$73</f>
        <v>0.18323162770526827</v>
      </c>
    </row>
    <row r="70" spans="2:10" x14ac:dyDescent="0.4">
      <c r="B70" s="202" t="s">
        <v>63</v>
      </c>
      <c r="C70" s="203"/>
      <c r="D70" s="204">
        <v>271</v>
      </c>
      <c r="E70" s="205">
        <v>166</v>
      </c>
      <c r="F70" s="206">
        <v>54</v>
      </c>
      <c r="G70" s="205">
        <v>0</v>
      </c>
      <c r="H70" s="152">
        <f t="shared" si="2"/>
        <v>491</v>
      </c>
      <c r="I70" s="142">
        <f>H70/$H$72</f>
        <v>0.14260819053151322</v>
      </c>
      <c r="J70" s="209" t="s">
        <v>64</v>
      </c>
    </row>
    <row r="71" spans="2:10" ht="19.5" thickBot="1" x14ac:dyDescent="0.45">
      <c r="B71" s="210"/>
      <c r="C71" s="211"/>
      <c r="D71" s="53">
        <v>1197588</v>
      </c>
      <c r="E71" s="190">
        <v>2010320</v>
      </c>
      <c r="F71" s="212">
        <v>761700</v>
      </c>
      <c r="G71" s="190">
        <v>0</v>
      </c>
      <c r="H71" s="145">
        <f t="shared" si="2"/>
        <v>3969608</v>
      </c>
      <c r="I71" s="213">
        <f>ROUND(H71/$H$73,4)</f>
        <v>0.1245</v>
      </c>
    </row>
    <row r="72" spans="2:10" x14ac:dyDescent="0.4">
      <c r="B72" s="214" t="s">
        <v>54</v>
      </c>
      <c r="C72" s="215"/>
      <c r="D72" s="160">
        <f t="shared" ref="D72:G73" si="3">D66+D68+D70</f>
        <v>1966</v>
      </c>
      <c r="E72" s="161">
        <f t="shared" si="3"/>
        <v>674</v>
      </c>
      <c r="F72" s="161">
        <f t="shared" si="3"/>
        <v>803</v>
      </c>
      <c r="G72" s="162">
        <f t="shared" si="3"/>
        <v>0</v>
      </c>
      <c r="H72" s="125">
        <f t="shared" si="2"/>
        <v>3443</v>
      </c>
      <c r="I72" s="126">
        <f>I66+I68+I70</f>
        <v>0.99999999999999989</v>
      </c>
    </row>
    <row r="73" spans="2:10" ht="19.5" thickBot="1" x14ac:dyDescent="0.45">
      <c r="B73" s="216"/>
      <c r="C73" s="217"/>
      <c r="D73" s="165">
        <f t="shared" si="3"/>
        <v>8878115</v>
      </c>
      <c r="E73" s="166">
        <f t="shared" si="3"/>
        <v>9601307.120000001</v>
      </c>
      <c r="F73" s="166">
        <f t="shared" si="3"/>
        <v>13406705.800000001</v>
      </c>
      <c r="G73" s="167">
        <f t="shared" si="3"/>
        <v>0</v>
      </c>
      <c r="H73" s="168">
        <f t="shared" si="2"/>
        <v>31886127.920000002</v>
      </c>
      <c r="I73" s="169">
        <f>I67+I69+I71</f>
        <v>1.0000067404245676</v>
      </c>
    </row>
    <row r="74" spans="2:10" ht="19.5" thickBot="1" x14ac:dyDescent="0.45">
      <c r="B74" s="218" t="s">
        <v>65</v>
      </c>
      <c r="C74" s="171"/>
      <c r="D74" s="219">
        <v>4515.8265513733468</v>
      </c>
      <c r="E74" s="171">
        <v>14245.262789317509</v>
      </c>
      <c r="F74" s="220">
        <v>16695.773100871731</v>
      </c>
      <c r="G74" s="220">
        <v>0</v>
      </c>
      <c r="H74" s="191">
        <v>9261.146651176301</v>
      </c>
      <c r="I74" s="191"/>
    </row>
    <row r="76" spans="2:10" ht="19.5" x14ac:dyDescent="0.4">
      <c r="B76" s="1" t="s">
        <v>66</v>
      </c>
      <c r="C76" s="118"/>
      <c r="D76" s="118"/>
      <c r="E76" s="118"/>
      <c r="F76" s="118"/>
      <c r="G76" s="118"/>
      <c r="H76" s="118"/>
      <c r="I76" s="118"/>
      <c r="J76" s="118"/>
    </row>
    <row r="77" spans="2:10" ht="3" customHeight="1" thickBot="1" x14ac:dyDescent="0.45">
      <c r="B77" s="3"/>
      <c r="C77" s="118"/>
      <c r="D77" s="118"/>
      <c r="E77" s="118"/>
      <c r="F77" s="118"/>
      <c r="G77" s="118"/>
      <c r="H77" s="118"/>
      <c r="I77" s="118"/>
      <c r="J77" s="118"/>
    </row>
    <row r="78" spans="2:10" ht="19.5" thickBot="1" x14ac:dyDescent="0.45">
      <c r="B78" s="170"/>
      <c r="C78" s="171"/>
      <c r="D78" s="172" t="s">
        <v>41</v>
      </c>
      <c r="E78" s="115" t="s">
        <v>42</v>
      </c>
      <c r="F78" s="115" t="s">
        <v>43</v>
      </c>
      <c r="G78" s="115" t="s">
        <v>44</v>
      </c>
      <c r="H78" s="117" t="s">
        <v>67</v>
      </c>
      <c r="I78" s="118"/>
    </row>
    <row r="79" spans="2:10" ht="19.5" thickBot="1" x14ac:dyDescent="0.45">
      <c r="B79" s="221" t="s">
        <v>68</v>
      </c>
      <c r="C79" s="222"/>
      <c r="D79" s="223" t="s">
        <v>69</v>
      </c>
      <c r="E79" s="224" t="s">
        <v>70</v>
      </c>
      <c r="F79" s="224" t="s">
        <v>71</v>
      </c>
      <c r="G79" s="225" t="s">
        <v>16</v>
      </c>
      <c r="H79" s="226" t="s">
        <v>72</v>
      </c>
      <c r="I79" s="118"/>
    </row>
    <row r="80" spans="2:10" x14ac:dyDescent="0.4">
      <c r="I80" s="118"/>
    </row>
  </sheetData>
  <mergeCells count="20">
    <mergeCell ref="B79:C79"/>
    <mergeCell ref="B51:C52"/>
    <mergeCell ref="B60:C60"/>
    <mergeCell ref="B66:C67"/>
    <mergeCell ref="B68:C69"/>
    <mergeCell ref="B70:C71"/>
    <mergeCell ref="B72:C73"/>
    <mergeCell ref="B39:C40"/>
    <mergeCell ref="B41:B50"/>
    <mergeCell ref="C41:C42"/>
    <mergeCell ref="C43:C44"/>
    <mergeCell ref="C45:C46"/>
    <mergeCell ref="C47:C48"/>
    <mergeCell ref="C49:C50"/>
    <mergeCell ref="B4:C5"/>
    <mergeCell ref="D4:E4"/>
    <mergeCell ref="F4:G4"/>
    <mergeCell ref="H4:I4"/>
    <mergeCell ref="B32:C32"/>
    <mergeCell ref="B38:C38"/>
  </mergeCells>
  <phoneticPr fontId="2"/>
  <pageMargins left="0.9055118110236221" right="0.51181102362204722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2022-09-29T23:42:51Z</dcterms:created>
  <dcterms:modified xsi:type="dcterms:W3CDTF">2022-09-29T23:43:06Z</dcterms:modified>
</cp:coreProperties>
</file>