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1\3007商工労働部\0612商業・金融課\30　資金融資係\R04ファイル\照会回答（他課)\040912（デジタル戦略推進課←管理調整）令和4年度オープンデータのデータ提供について（依頼）\制度融資\"/>
    </mc:Choice>
  </mc:AlternateContent>
  <bookViews>
    <workbookView xWindow="0" yWindow="0" windowWidth="20490" windowHeight="7680"/>
  </bookViews>
  <sheets>
    <sheet name="R2" sheetId="1" r:id="rId1"/>
  </sheets>
  <definedNames>
    <definedName name="_xlnm.Print_Area" localSheetId="0">'R2'!$A$1:$K$81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F84" i="1"/>
  <c r="F85" i="1" s="1"/>
  <c r="E84" i="1"/>
  <c r="E85" i="1" s="1"/>
  <c r="D84" i="1"/>
  <c r="D85" i="1" s="1"/>
  <c r="H83" i="1"/>
  <c r="H82" i="1"/>
  <c r="I83" i="1" s="1"/>
  <c r="E76" i="1"/>
  <c r="D76" i="1"/>
  <c r="G75" i="1"/>
  <c r="G76" i="1" s="1"/>
  <c r="F75" i="1"/>
  <c r="F76" i="1" s="1"/>
  <c r="E75" i="1"/>
  <c r="D75" i="1"/>
  <c r="H75" i="1" s="1"/>
  <c r="H76" i="1" s="1"/>
  <c r="H74" i="1"/>
  <c r="G74" i="1"/>
  <c r="F74" i="1"/>
  <c r="E74" i="1"/>
  <c r="D74" i="1"/>
  <c r="H73" i="1"/>
  <c r="I73" i="1" s="1"/>
  <c r="H72" i="1"/>
  <c r="H71" i="1"/>
  <c r="I71" i="1" s="1"/>
  <c r="H70" i="1"/>
  <c r="I70" i="1" s="1"/>
  <c r="H69" i="1"/>
  <c r="I69" i="1" s="1"/>
  <c r="I75" i="1" s="1"/>
  <c r="H68" i="1"/>
  <c r="I68" i="1" s="1"/>
  <c r="G62" i="1"/>
  <c r="F62" i="1"/>
  <c r="E62" i="1"/>
  <c r="D62" i="1"/>
  <c r="H62" i="1" s="1"/>
  <c r="I62" i="1" s="1"/>
  <c r="H61" i="1"/>
  <c r="H60" i="1"/>
  <c r="I60" i="1" s="1"/>
  <c r="H59" i="1"/>
  <c r="I59" i="1" s="1"/>
  <c r="I61" i="1" s="1"/>
  <c r="G54" i="1"/>
  <c r="F54" i="1"/>
  <c r="H54" i="1" s="1"/>
  <c r="E54" i="1"/>
  <c r="D54" i="1"/>
  <c r="G53" i="1"/>
  <c r="F53" i="1"/>
  <c r="E53" i="1"/>
  <c r="D53" i="1"/>
  <c r="H53" i="1" s="1"/>
  <c r="H52" i="1"/>
  <c r="I52" i="1" s="1"/>
  <c r="H51" i="1"/>
  <c r="H50" i="1"/>
  <c r="I50" i="1" s="1"/>
  <c r="H49" i="1"/>
  <c r="H48" i="1"/>
  <c r="I48" i="1" s="1"/>
  <c r="H47" i="1"/>
  <c r="H46" i="1"/>
  <c r="H45" i="1"/>
  <c r="I45" i="1" s="1"/>
  <c r="H44" i="1"/>
  <c r="H43" i="1"/>
  <c r="H42" i="1"/>
  <c r="H41" i="1"/>
  <c r="E34" i="1"/>
  <c r="I24" i="1" s="1"/>
  <c r="D34" i="1"/>
  <c r="H24" i="1"/>
  <c r="H13" i="1"/>
  <c r="H6" i="1"/>
  <c r="I47" i="1" l="1"/>
  <c r="I49" i="1"/>
  <c r="I43" i="1"/>
  <c r="I53" i="1" s="1"/>
  <c r="I51" i="1"/>
  <c r="I42" i="1"/>
  <c r="I54" i="1" s="1"/>
  <c r="I44" i="1"/>
  <c r="I72" i="1"/>
  <c r="I74" i="1" s="1"/>
  <c r="I13" i="1"/>
  <c r="I30" i="1"/>
  <c r="I6" i="1"/>
  <c r="I34" i="1" l="1"/>
</calcChain>
</file>

<file path=xl/sharedStrings.xml><?xml version="1.0" encoding="utf-8"?>
<sst xmlns="http://schemas.openxmlformats.org/spreadsheetml/2006/main" count="116" uniqueCount="75">
  <si>
    <t>令和2年度　新規融資実績</t>
    <rPh sb="0" eb="2">
      <t>レイワ</t>
    </rPh>
    <rPh sb="3" eb="5">
      <t>ネンド</t>
    </rPh>
    <rPh sb="4" eb="5">
      <t>ド</t>
    </rPh>
    <rPh sb="6" eb="8">
      <t>シンキ</t>
    </rPh>
    <rPh sb="8" eb="10">
      <t>ユウシ</t>
    </rPh>
    <rPh sb="10" eb="12">
      <t>ジッセキ</t>
    </rPh>
    <phoneticPr fontId="4"/>
  </si>
  <si>
    <t>資金名</t>
    <rPh sb="0" eb="2">
      <t>シキン</t>
    </rPh>
    <rPh sb="2" eb="3">
      <t>メイ</t>
    </rPh>
    <phoneticPr fontId="4"/>
  </si>
  <si>
    <t>融資実績</t>
    <rPh sb="0" eb="2">
      <t>ユウシ</t>
    </rPh>
    <rPh sb="2" eb="4">
      <t>ジッセキ</t>
    </rPh>
    <phoneticPr fontId="4"/>
  </si>
  <si>
    <t>対前年度比</t>
    <rPh sb="0" eb="1">
      <t>タイ</t>
    </rPh>
    <rPh sb="1" eb="5">
      <t>ゼンネンドヒ</t>
    </rPh>
    <phoneticPr fontId="4"/>
  </si>
  <si>
    <t>構成比</t>
    <rPh sb="0" eb="2">
      <t>コウセイ</t>
    </rPh>
    <phoneticPr fontId="4"/>
  </si>
  <si>
    <t>件数</t>
    <rPh sb="0" eb="2">
      <t>ケンスウ</t>
    </rPh>
    <phoneticPr fontId="4"/>
  </si>
  <si>
    <t>金額（千円）</t>
    <rPh sb="0" eb="2">
      <t>キンガク</t>
    </rPh>
    <rPh sb="3" eb="5">
      <t>センエン</t>
    </rPh>
    <phoneticPr fontId="4"/>
  </si>
  <si>
    <t>金額</t>
    <rPh sb="0" eb="2">
      <t>キンガク</t>
    </rPh>
    <phoneticPr fontId="4"/>
  </si>
  <si>
    <t>（１）一般資金</t>
    <rPh sb="3" eb="5">
      <t>イッパン</t>
    </rPh>
    <rPh sb="5" eb="7">
      <t>シキン</t>
    </rPh>
    <phoneticPr fontId="4"/>
  </si>
  <si>
    <t>経営安定資金</t>
    <rPh sb="0" eb="2">
      <t>ケイエイ</t>
    </rPh>
    <rPh sb="2" eb="4">
      <t>アンテイ</t>
    </rPh>
    <rPh sb="4" eb="6">
      <t>シキン</t>
    </rPh>
    <phoneticPr fontId="4"/>
  </si>
  <si>
    <t>同和地区小規模事業資金枠</t>
    <rPh sb="0" eb="2">
      <t>ドウワ</t>
    </rPh>
    <rPh sb="2" eb="4">
      <t>チク</t>
    </rPh>
    <rPh sb="4" eb="7">
      <t>ショウキボ</t>
    </rPh>
    <rPh sb="7" eb="9">
      <t>ジギョウ</t>
    </rPh>
    <rPh sb="9" eb="11">
      <t>シキン</t>
    </rPh>
    <rPh sb="11" eb="12">
      <t>ワク</t>
    </rPh>
    <phoneticPr fontId="4"/>
  </si>
  <si>
    <t>--</t>
  </si>
  <si>
    <t>小規模企業資金</t>
    <rPh sb="0" eb="3">
      <t>ショウキボ</t>
    </rPh>
    <rPh sb="3" eb="5">
      <t>キギョウ</t>
    </rPh>
    <rPh sb="5" eb="7">
      <t>シキン</t>
    </rPh>
    <phoneticPr fontId="4"/>
  </si>
  <si>
    <t>季節資金（夏季）</t>
    <rPh sb="0" eb="2">
      <t>キセツ</t>
    </rPh>
    <rPh sb="2" eb="4">
      <t>シキン</t>
    </rPh>
    <rPh sb="5" eb="7">
      <t>カキ</t>
    </rPh>
    <phoneticPr fontId="4"/>
  </si>
  <si>
    <t>季節資金（年末）</t>
    <rPh sb="0" eb="2">
      <t>キセツ</t>
    </rPh>
    <rPh sb="2" eb="4">
      <t>シキン</t>
    </rPh>
    <rPh sb="5" eb="7">
      <t>ネンマツ</t>
    </rPh>
    <phoneticPr fontId="4"/>
  </si>
  <si>
    <t>売掛債権担保活用資金</t>
    <rPh sb="0" eb="2">
      <t>ウリカケ</t>
    </rPh>
    <rPh sb="2" eb="4">
      <t>サイケン</t>
    </rPh>
    <rPh sb="4" eb="6">
      <t>タンポ</t>
    </rPh>
    <rPh sb="6" eb="8">
      <t>カツヨウ</t>
    </rPh>
    <rPh sb="8" eb="10">
      <t>シキン</t>
    </rPh>
    <phoneticPr fontId="4"/>
  </si>
  <si>
    <t>（２）元気企業育成資金</t>
    <rPh sb="3" eb="5">
      <t>ゲンキ</t>
    </rPh>
    <rPh sb="5" eb="7">
      <t>キギョウ</t>
    </rPh>
    <rPh sb="7" eb="9">
      <t>イクセイ</t>
    </rPh>
    <rPh sb="9" eb="11">
      <t>シキン</t>
    </rPh>
    <phoneticPr fontId="4"/>
  </si>
  <si>
    <t>生産性向上対策資金</t>
    <rPh sb="0" eb="3">
      <t>セイサンセイ</t>
    </rPh>
    <rPh sb="3" eb="5">
      <t>コウジョウ</t>
    </rPh>
    <rPh sb="5" eb="7">
      <t>タイサク</t>
    </rPh>
    <rPh sb="7" eb="9">
      <t>シキン</t>
    </rPh>
    <phoneticPr fontId="6"/>
  </si>
  <si>
    <t>人づくり・子育て支援資金</t>
    <rPh sb="0" eb="1">
      <t>ヒト</t>
    </rPh>
    <rPh sb="5" eb="7">
      <t>コソダ</t>
    </rPh>
    <rPh sb="8" eb="10">
      <t>シエン</t>
    </rPh>
    <rPh sb="10" eb="12">
      <t>シキン</t>
    </rPh>
    <phoneticPr fontId="6"/>
  </si>
  <si>
    <t>産業活性化資金・海外市場開拓支援資金　</t>
    <rPh sb="8" eb="10">
      <t>カイガイ</t>
    </rPh>
    <rPh sb="10" eb="12">
      <t>シジョウ</t>
    </rPh>
    <rPh sb="12" eb="14">
      <t>カイタク</t>
    </rPh>
    <rPh sb="14" eb="16">
      <t>シエン</t>
    </rPh>
    <rPh sb="16" eb="18">
      <t>シキン</t>
    </rPh>
    <phoneticPr fontId="4"/>
  </si>
  <si>
    <t>成長産業強化支援資金</t>
    <rPh sb="0" eb="2">
      <t>セイチョウ</t>
    </rPh>
    <rPh sb="2" eb="4">
      <t>サンギョウ</t>
    </rPh>
    <rPh sb="4" eb="6">
      <t>キョウカ</t>
    </rPh>
    <rPh sb="6" eb="8">
      <t>シエン</t>
    </rPh>
    <rPh sb="8" eb="10">
      <t>シキン</t>
    </rPh>
    <phoneticPr fontId="6"/>
  </si>
  <si>
    <t>地域未来投資支援資金</t>
    <rPh sb="0" eb="2">
      <t>チイキ</t>
    </rPh>
    <rPh sb="2" eb="4">
      <t>ミライ</t>
    </rPh>
    <rPh sb="4" eb="6">
      <t>トウシ</t>
    </rPh>
    <rPh sb="6" eb="8">
      <t>シエン</t>
    </rPh>
    <rPh sb="8" eb="10">
      <t>シキン</t>
    </rPh>
    <phoneticPr fontId="6"/>
  </si>
  <si>
    <t>創業支援資金</t>
  </si>
  <si>
    <t>経営合理化資金</t>
    <rPh sb="0" eb="2">
      <t>ケイエイ</t>
    </rPh>
    <rPh sb="2" eb="5">
      <t>ゴウリカ</t>
    </rPh>
    <rPh sb="5" eb="7">
      <t>シキン</t>
    </rPh>
    <phoneticPr fontId="6"/>
  </si>
  <si>
    <t>新エネルギー等支援資金</t>
  </si>
  <si>
    <t>雇用支援資金</t>
    <rPh sb="0" eb="2">
      <t>コヨウ</t>
    </rPh>
    <rPh sb="2" eb="4">
      <t>シエン</t>
    </rPh>
    <rPh sb="4" eb="6">
      <t>シキン</t>
    </rPh>
    <phoneticPr fontId="6"/>
  </si>
  <si>
    <t>事業承継支援資金</t>
    <rPh sb="0" eb="2">
      <t>ジギョウ</t>
    </rPh>
    <rPh sb="2" eb="4">
      <t>ショウケイ</t>
    </rPh>
    <rPh sb="4" eb="6">
      <t>シエン</t>
    </rPh>
    <rPh sb="6" eb="8">
      <t>シキン</t>
    </rPh>
    <phoneticPr fontId="6"/>
  </si>
  <si>
    <t>（３）特別経済対策資金</t>
    <rPh sb="3" eb="5">
      <t>トクベツ</t>
    </rPh>
    <rPh sb="5" eb="7">
      <t>ケイザイ</t>
    </rPh>
    <rPh sb="7" eb="9">
      <t>タイサク</t>
    </rPh>
    <rPh sb="9" eb="11">
      <t>シキン</t>
    </rPh>
    <phoneticPr fontId="4"/>
  </si>
  <si>
    <t>経済変動対策資金</t>
    <rPh sb="0" eb="2">
      <t>ケイザイ</t>
    </rPh>
    <rPh sb="2" eb="4">
      <t>ヘンドウ</t>
    </rPh>
    <rPh sb="4" eb="6">
      <t>タイサク</t>
    </rPh>
    <rPh sb="6" eb="8">
      <t>シキン</t>
    </rPh>
    <phoneticPr fontId="6"/>
  </si>
  <si>
    <t>関連倒産防止資金</t>
    <rPh sb="0" eb="2">
      <t>カンレン</t>
    </rPh>
    <rPh sb="2" eb="4">
      <t>トウサン</t>
    </rPh>
    <rPh sb="4" eb="6">
      <t>ボウシ</t>
    </rPh>
    <rPh sb="6" eb="8">
      <t>シキン</t>
    </rPh>
    <phoneticPr fontId="6"/>
  </si>
  <si>
    <t>返済ゆったり資金</t>
    <rPh sb="0" eb="2">
      <t>ヘンサイ</t>
    </rPh>
    <rPh sb="6" eb="8">
      <t>シキン</t>
    </rPh>
    <phoneticPr fontId="6"/>
  </si>
  <si>
    <t>経営力強化支援資金</t>
    <rPh sb="0" eb="3">
      <t>ケイエイリョク</t>
    </rPh>
    <rPh sb="3" eb="5">
      <t>キョウカ</t>
    </rPh>
    <rPh sb="5" eb="7">
      <t>シエン</t>
    </rPh>
    <rPh sb="7" eb="9">
      <t>シキン</t>
    </rPh>
    <phoneticPr fontId="6"/>
  </si>
  <si>
    <t>中小企業再生支援資金</t>
    <rPh sb="0" eb="2">
      <t>チュウショウ</t>
    </rPh>
    <rPh sb="2" eb="4">
      <t>キギョウ</t>
    </rPh>
    <rPh sb="4" eb="6">
      <t>サイセイ</t>
    </rPh>
    <rPh sb="6" eb="8">
      <t>シエン</t>
    </rPh>
    <rPh sb="8" eb="10">
      <t>シキン</t>
    </rPh>
    <phoneticPr fontId="6"/>
  </si>
  <si>
    <t>（４）災害対策資金</t>
    <rPh sb="3" eb="5">
      <t>サイガイ</t>
    </rPh>
    <rPh sb="5" eb="7">
      <t>タイサク</t>
    </rPh>
    <rPh sb="7" eb="9">
      <t>シキン</t>
    </rPh>
    <phoneticPr fontId="4"/>
  </si>
  <si>
    <t>災害復旧資金</t>
    <rPh sb="0" eb="2">
      <t>サイガイ</t>
    </rPh>
    <rPh sb="2" eb="4">
      <t>フッキュウ</t>
    </rPh>
    <rPh sb="4" eb="6">
      <t>シキン</t>
    </rPh>
    <phoneticPr fontId="4"/>
  </si>
  <si>
    <t>危機関連対応資金</t>
    <rPh sb="0" eb="2">
      <t>キキ</t>
    </rPh>
    <rPh sb="2" eb="4">
      <t>カンレン</t>
    </rPh>
    <rPh sb="4" eb="6">
      <t>タイオウ</t>
    </rPh>
    <rPh sb="6" eb="8">
      <t>シキン</t>
    </rPh>
    <phoneticPr fontId="4"/>
  </si>
  <si>
    <t>新型コロナウイルス感染症対応資金</t>
    <rPh sb="0" eb="2">
      <t>シンガタ</t>
    </rPh>
    <rPh sb="9" eb="16">
      <t>カンセンショウタイオウシキン</t>
    </rPh>
    <phoneticPr fontId="4"/>
  </si>
  <si>
    <t>合　　計</t>
    <rPh sb="0" eb="1">
      <t>ゴウ</t>
    </rPh>
    <rPh sb="3" eb="4">
      <t>ケイ</t>
    </rPh>
    <phoneticPr fontId="4"/>
  </si>
  <si>
    <t>（単位：件、千円、％）</t>
    <rPh sb="1" eb="3">
      <t>タンイ</t>
    </rPh>
    <rPh sb="4" eb="5">
      <t>ケン</t>
    </rPh>
    <rPh sb="6" eb="8">
      <t>センエン</t>
    </rPh>
    <phoneticPr fontId="4"/>
  </si>
  <si>
    <t>業種別内訳</t>
    <rPh sb="0" eb="3">
      <t>ギョウシュベツ</t>
    </rPh>
    <rPh sb="3" eb="5">
      <t>ウチワケ</t>
    </rPh>
    <phoneticPr fontId="4"/>
  </si>
  <si>
    <t>上段：件数、下段：金額</t>
    <rPh sb="0" eb="2">
      <t>ジョウダン</t>
    </rPh>
    <rPh sb="3" eb="5">
      <t>ケンスウ</t>
    </rPh>
    <rPh sb="6" eb="8">
      <t>ゲダン</t>
    </rPh>
    <rPh sb="9" eb="11">
      <t>キンガク</t>
    </rPh>
    <phoneticPr fontId="4"/>
  </si>
  <si>
    <t>業　種</t>
    <rPh sb="0" eb="1">
      <t>ギョウ</t>
    </rPh>
    <rPh sb="2" eb="3">
      <t>シュ</t>
    </rPh>
    <phoneticPr fontId="4"/>
  </si>
  <si>
    <t>一般</t>
    <rPh sb="0" eb="2">
      <t>イッパン</t>
    </rPh>
    <phoneticPr fontId="4"/>
  </si>
  <si>
    <t>元気</t>
    <rPh sb="0" eb="2">
      <t>ゲンキ</t>
    </rPh>
    <phoneticPr fontId="4"/>
  </si>
  <si>
    <t>特別</t>
    <rPh sb="0" eb="2">
      <t>トクベツ</t>
    </rPh>
    <phoneticPr fontId="4"/>
  </si>
  <si>
    <t>災害</t>
    <rPh sb="0" eb="2">
      <t>サイガイ</t>
    </rPh>
    <phoneticPr fontId="4"/>
  </si>
  <si>
    <t>合計</t>
    <rPh sb="0" eb="2">
      <t>ゴウケイ</t>
    </rPh>
    <phoneticPr fontId="4"/>
  </si>
  <si>
    <t>構成比</t>
    <rPh sb="0" eb="3">
      <t>コウセイヒ</t>
    </rPh>
    <phoneticPr fontId="4"/>
  </si>
  <si>
    <t>製造業</t>
    <rPh sb="0" eb="3">
      <t>セイゾウギョウ</t>
    </rPh>
    <phoneticPr fontId="4"/>
  </si>
  <si>
    <t>非
製造業</t>
    <rPh sb="0" eb="1">
      <t>ヒ</t>
    </rPh>
    <rPh sb="2" eb="5">
      <t>セイゾウギョウ</t>
    </rPh>
    <phoneticPr fontId="4"/>
  </si>
  <si>
    <t>小売業</t>
    <rPh sb="0" eb="3">
      <t>コウリギョウ</t>
    </rPh>
    <phoneticPr fontId="4"/>
  </si>
  <si>
    <t>卸売業</t>
    <rPh sb="0" eb="3">
      <t>オロシウリギョウ</t>
    </rPh>
    <phoneticPr fontId="4"/>
  </si>
  <si>
    <t>飲食業</t>
    <rPh sb="0" eb="3">
      <t>インショクギョウ</t>
    </rPh>
    <phoneticPr fontId="4"/>
  </si>
  <si>
    <t>建設業</t>
    <rPh sb="0" eb="3">
      <t>ケンセツギョウ</t>
    </rPh>
    <phoneticPr fontId="4"/>
  </si>
  <si>
    <t>その他</t>
    <rPh sb="2" eb="3">
      <t>タ</t>
    </rPh>
    <phoneticPr fontId="4"/>
  </si>
  <si>
    <t>合　計</t>
    <rPh sb="0" eb="1">
      <t>ゴウ</t>
    </rPh>
    <rPh sb="2" eb="3">
      <t>ケイ</t>
    </rPh>
    <phoneticPr fontId="4"/>
  </si>
  <si>
    <t>従業員規模</t>
    <rPh sb="0" eb="3">
      <t>ジュウギョウイン</t>
    </rPh>
    <rPh sb="3" eb="5">
      <t>キボ</t>
    </rPh>
    <phoneticPr fontId="4"/>
  </si>
  <si>
    <t>（単位：件、％）</t>
    <rPh sb="1" eb="3">
      <t>タンイ</t>
    </rPh>
    <rPh sb="4" eb="5">
      <t>ケン</t>
    </rPh>
    <phoneticPr fontId="4"/>
  </si>
  <si>
    <t>０～５人</t>
    <rPh sb="3" eb="4">
      <t>ニン</t>
    </rPh>
    <phoneticPr fontId="4"/>
  </si>
  <si>
    <t>６～20人</t>
    <rPh sb="4" eb="5">
      <t>ニン</t>
    </rPh>
    <phoneticPr fontId="4"/>
  </si>
  <si>
    <t>21人～</t>
    <rPh sb="2" eb="3">
      <t>ニン</t>
    </rPh>
    <phoneticPr fontId="4"/>
  </si>
  <si>
    <t>資金使途</t>
    <rPh sb="0" eb="2">
      <t>シキン</t>
    </rPh>
    <rPh sb="2" eb="4">
      <t>シト</t>
    </rPh>
    <phoneticPr fontId="4"/>
  </si>
  <si>
    <t>運転</t>
    <rPh sb="0" eb="2">
      <t>ウンテン</t>
    </rPh>
    <phoneticPr fontId="4"/>
  </si>
  <si>
    <t>設備</t>
    <rPh sb="0" eb="2">
      <t>セツビ</t>
    </rPh>
    <phoneticPr fontId="4"/>
  </si>
  <si>
    <t>運転・設備</t>
    <rPh sb="0" eb="2">
      <t>ウンテン</t>
    </rPh>
    <rPh sb="3" eb="5">
      <t>セツビ</t>
    </rPh>
    <phoneticPr fontId="4"/>
  </si>
  <si>
    <t>平均借入金額（千円／件）</t>
    <rPh sb="0" eb="2">
      <t>ヘイキン</t>
    </rPh>
    <rPh sb="2" eb="5">
      <t>カリイレキン</t>
    </rPh>
    <rPh sb="5" eb="6">
      <t>ガク</t>
    </rPh>
    <rPh sb="7" eb="9">
      <t>センエン</t>
    </rPh>
    <rPh sb="10" eb="11">
      <t>ケン</t>
    </rPh>
    <phoneticPr fontId="4"/>
  </si>
  <si>
    <t>償還期間</t>
    <rPh sb="0" eb="2">
      <t>ショウカン</t>
    </rPh>
    <rPh sb="2" eb="4">
      <t>キカン</t>
    </rPh>
    <phoneticPr fontId="4"/>
  </si>
  <si>
    <t>平均</t>
    <rPh sb="0" eb="2">
      <t>ヘイキン</t>
    </rPh>
    <phoneticPr fontId="4"/>
  </si>
  <si>
    <r>
      <t>平均償還期間</t>
    </r>
    <r>
      <rPr>
        <sz val="8"/>
        <color indexed="8"/>
        <rFont val="ＭＳ Ｐゴシック"/>
        <family val="3"/>
        <charset val="128"/>
      </rPr>
      <t xml:space="preserve"> （短期資金除く）</t>
    </r>
    <rPh sb="0" eb="2">
      <t>ヘイキン</t>
    </rPh>
    <rPh sb="2" eb="4">
      <t>ショウカン</t>
    </rPh>
    <rPh sb="4" eb="6">
      <t>キカン</t>
    </rPh>
    <rPh sb="8" eb="10">
      <t>タンキ</t>
    </rPh>
    <rPh sb="10" eb="12">
      <t>シキン</t>
    </rPh>
    <rPh sb="12" eb="13">
      <t>ノゾ</t>
    </rPh>
    <phoneticPr fontId="4"/>
  </si>
  <si>
    <t>5年10か月</t>
    <rPh sb="1" eb="2">
      <t>ネン</t>
    </rPh>
    <rPh sb="5" eb="6">
      <t>ゲツ</t>
    </rPh>
    <phoneticPr fontId="4"/>
  </si>
  <si>
    <t>7年10か月</t>
    <rPh sb="1" eb="2">
      <t>ネン</t>
    </rPh>
    <rPh sb="5" eb="6">
      <t>ゲツ</t>
    </rPh>
    <phoneticPr fontId="4"/>
  </si>
  <si>
    <t>7年2か月</t>
    <rPh sb="1" eb="2">
      <t>ネン</t>
    </rPh>
    <rPh sb="4" eb="5">
      <t>ゲツ</t>
    </rPh>
    <phoneticPr fontId="4"/>
  </si>
  <si>
    <t>8年4か月</t>
    <rPh sb="1" eb="2">
      <t>ネン</t>
    </rPh>
    <rPh sb="4" eb="5">
      <t>ゲツ</t>
    </rPh>
    <phoneticPr fontId="4"/>
  </si>
  <si>
    <t>8年2か月</t>
    <rPh sb="1" eb="2">
      <t>ネン</t>
    </rPh>
    <rPh sb="4" eb="5">
      <t>ゲツ</t>
    </rPh>
    <phoneticPr fontId="4"/>
  </si>
  <si>
    <t>月</t>
    <rPh sb="0" eb="1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</si>
</sst>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38" fontId="5" fillId="2" borderId="6" xfId="1" applyFont="1" applyFill="1" applyBorder="1" applyAlignment="1">
      <alignment horizontal="center" vertical="center" shrinkToFit="1"/>
    </xf>
    <xf numFmtId="38" fontId="5" fillId="2" borderId="3" xfId="1" applyFont="1" applyFill="1" applyBorder="1" applyAlignment="1">
      <alignment horizontal="center" vertical="center" shrinkToFit="1"/>
    </xf>
    <xf numFmtId="38" fontId="5" fillId="2" borderId="4" xfId="1" applyFont="1" applyFill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 shrinkToFit="1"/>
    </xf>
    <xf numFmtId="38" fontId="5" fillId="2" borderId="12" xfId="1" applyFont="1" applyFill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5" fillId="2" borderId="8" xfId="1" applyFont="1" applyFill="1" applyBorder="1" applyAlignment="1">
      <alignment horizontal="center" vertical="center" shrinkToFit="1"/>
    </xf>
    <xf numFmtId="38" fontId="5" fillId="0" borderId="1" xfId="1" applyFont="1" applyFill="1" applyBorder="1">
      <alignment vertical="center"/>
    </xf>
    <xf numFmtId="38" fontId="5" fillId="0" borderId="4" xfId="1" applyFill="1" applyBorder="1">
      <alignment vertical="center"/>
    </xf>
    <xf numFmtId="38" fontId="5" fillId="0" borderId="13" xfId="1" applyFont="1" applyFill="1" applyBorder="1" applyAlignment="1">
      <alignment vertical="center" wrapText="1"/>
    </xf>
    <xf numFmtId="38" fontId="5" fillId="0" borderId="14" xfId="1" applyFont="1" applyFill="1" applyBorder="1" applyAlignment="1">
      <alignment vertical="center" wrapText="1"/>
    </xf>
    <xf numFmtId="176" fontId="5" fillId="3" borderId="15" xfId="2" applyNumberFormat="1" applyFill="1" applyBorder="1" applyAlignment="1">
      <alignment vertical="center"/>
    </xf>
    <xf numFmtId="176" fontId="5" fillId="2" borderId="0" xfId="2" applyNumberFormat="1" applyFill="1" applyBorder="1" applyAlignment="1">
      <alignment vertical="center"/>
    </xf>
    <xf numFmtId="176" fontId="5" fillId="3" borderId="13" xfId="2" applyNumberFormat="1" applyFill="1" applyBorder="1" applyAlignment="1">
      <alignment vertical="center"/>
    </xf>
    <xf numFmtId="176" fontId="5" fillId="2" borderId="4" xfId="2" applyNumberFormat="1" applyFill="1" applyBorder="1" applyAlignment="1">
      <alignment vertical="center"/>
    </xf>
    <xf numFmtId="38" fontId="5" fillId="0" borderId="16" xfId="1" applyBorder="1">
      <alignment vertical="center"/>
    </xf>
    <xf numFmtId="38" fontId="5" fillId="0" borderId="17" xfId="1" applyBorder="1" applyAlignment="1">
      <alignment vertical="center" shrinkToFit="1"/>
    </xf>
    <xf numFmtId="38" fontId="5" fillId="0" borderId="18" xfId="1" applyBorder="1">
      <alignment vertical="center"/>
    </xf>
    <xf numFmtId="38" fontId="5" fillId="0" borderId="19" xfId="1" applyBorder="1">
      <alignment vertical="center"/>
    </xf>
    <xf numFmtId="176" fontId="5" fillId="2" borderId="20" xfId="2" applyNumberFormat="1" applyFill="1" applyBorder="1" applyAlignment="1">
      <alignment vertical="center"/>
    </xf>
    <xf numFmtId="176" fontId="5" fillId="2" borderId="21" xfId="2" applyNumberFormat="1" applyFill="1" applyBorder="1" applyAlignment="1">
      <alignment vertical="center"/>
    </xf>
    <xf numFmtId="176" fontId="5" fillId="2" borderId="22" xfId="2" applyNumberFormat="1" applyFill="1" applyBorder="1" applyAlignment="1">
      <alignment vertical="center"/>
    </xf>
    <xf numFmtId="176" fontId="5" fillId="2" borderId="23" xfId="2" applyNumberFormat="1" applyFill="1" applyBorder="1" applyAlignment="1">
      <alignment vertical="center"/>
    </xf>
    <xf numFmtId="38" fontId="5" fillId="0" borderId="24" xfId="1" applyFont="1" applyBorder="1" applyAlignment="1">
      <alignment vertical="center" shrinkToFit="1"/>
    </xf>
    <xf numFmtId="38" fontId="5" fillId="0" borderId="25" xfId="1" applyBorder="1">
      <alignment vertical="center"/>
    </xf>
    <xf numFmtId="38" fontId="5" fillId="0" borderId="24" xfId="1" applyBorder="1">
      <alignment vertical="center"/>
    </xf>
    <xf numFmtId="176" fontId="5" fillId="2" borderId="20" xfId="2" applyNumberFormat="1" applyFill="1" applyBorder="1" applyAlignment="1">
      <alignment horizontal="center" vertical="center"/>
    </xf>
    <xf numFmtId="176" fontId="5" fillId="2" borderId="26" xfId="2" applyNumberFormat="1" applyFill="1" applyBorder="1" applyAlignment="1">
      <alignment horizontal="center" vertical="center"/>
    </xf>
    <xf numFmtId="176" fontId="5" fillId="2" borderId="27" xfId="2" applyNumberFormat="1" applyFill="1" applyBorder="1" applyAlignment="1">
      <alignment vertical="center"/>
    </xf>
    <xf numFmtId="38" fontId="5" fillId="0" borderId="17" xfId="1" applyFont="1" applyBorder="1" applyAlignment="1">
      <alignment vertical="center" shrinkToFit="1"/>
    </xf>
    <xf numFmtId="176" fontId="5" fillId="2" borderId="26" xfId="2" applyNumberFormat="1" applyFill="1" applyBorder="1" applyAlignment="1">
      <alignment vertical="center"/>
    </xf>
    <xf numFmtId="38" fontId="5" fillId="0" borderId="28" xfId="1" applyFont="1" applyBorder="1" applyAlignment="1">
      <alignment vertical="center" shrinkToFit="1"/>
    </xf>
    <xf numFmtId="38" fontId="5" fillId="2" borderId="25" xfId="1" applyFill="1" applyBorder="1">
      <alignment vertical="center"/>
    </xf>
    <xf numFmtId="38" fontId="5" fillId="2" borderId="24" xfId="1" applyFill="1" applyBorder="1">
      <alignment vertical="center"/>
    </xf>
    <xf numFmtId="38" fontId="5" fillId="0" borderId="29" xfId="1" applyBorder="1">
      <alignment vertical="center"/>
    </xf>
    <xf numFmtId="38" fontId="5" fillId="0" borderId="8" xfId="1" applyFont="1" applyBorder="1" applyAlignment="1">
      <alignment vertical="center" shrinkToFit="1"/>
    </xf>
    <xf numFmtId="38" fontId="5" fillId="0" borderId="30" xfId="1" applyBorder="1">
      <alignment vertical="center"/>
    </xf>
    <xf numFmtId="176" fontId="5" fillId="2" borderId="11" xfId="2" applyNumberFormat="1" applyFont="1" applyFill="1" applyBorder="1" applyAlignment="1">
      <alignment horizontal="center" vertical="center"/>
    </xf>
    <xf numFmtId="176" fontId="5" fillId="2" borderId="31" xfId="2" applyNumberFormat="1" applyFont="1" applyFill="1" applyBorder="1" applyAlignment="1">
      <alignment horizontal="center" vertical="center"/>
    </xf>
    <xf numFmtId="176" fontId="5" fillId="2" borderId="7" xfId="2" applyNumberFormat="1" applyFont="1" applyFill="1" applyBorder="1" applyAlignment="1">
      <alignment vertical="center"/>
    </xf>
    <xf numFmtId="176" fontId="5" fillId="2" borderId="30" xfId="2" applyNumberFormat="1" applyFont="1" applyFill="1" applyBorder="1" applyAlignment="1">
      <alignment vertical="center"/>
    </xf>
    <xf numFmtId="38" fontId="5" fillId="0" borderId="22" xfId="1" applyFont="1" applyFill="1" applyBorder="1">
      <alignment vertical="center"/>
    </xf>
    <xf numFmtId="38" fontId="5" fillId="0" borderId="17" xfId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wrapText="1"/>
    </xf>
    <xf numFmtId="176" fontId="5" fillId="2" borderId="32" xfId="1" applyNumberFormat="1" applyFill="1" applyBorder="1">
      <alignment vertical="center"/>
    </xf>
    <xf numFmtId="176" fontId="5" fillId="2" borderId="33" xfId="2" applyNumberFormat="1" applyFill="1" applyBorder="1" applyAlignment="1">
      <alignment vertical="center"/>
    </xf>
    <xf numFmtId="176" fontId="5" fillId="3" borderId="34" xfId="2" applyNumberFormat="1" applyFill="1" applyBorder="1" applyAlignment="1">
      <alignment vertical="center"/>
    </xf>
    <xf numFmtId="38" fontId="5" fillId="0" borderId="24" xfId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wrapText="1"/>
    </xf>
    <xf numFmtId="38" fontId="5" fillId="0" borderId="35" xfId="1" applyFont="1" applyFill="1" applyBorder="1" applyAlignment="1">
      <alignment vertical="center" wrapText="1"/>
    </xf>
    <xf numFmtId="176" fontId="5" fillId="2" borderId="25" xfId="1" applyNumberFormat="1" applyFill="1" applyBorder="1" applyAlignment="1">
      <alignment horizontal="center" vertical="center"/>
    </xf>
    <xf numFmtId="176" fontId="5" fillId="2" borderId="24" xfId="2" applyNumberFormat="1" applyFill="1" applyBorder="1" applyAlignment="1">
      <alignment horizontal="center" vertical="center"/>
    </xf>
    <xf numFmtId="176" fontId="5" fillId="3" borderId="0" xfId="2" applyNumberFormat="1" applyFill="1" applyBorder="1" applyAlignment="1">
      <alignment vertical="center"/>
    </xf>
    <xf numFmtId="38" fontId="5" fillId="0" borderId="19" xfId="1" applyFill="1" applyBorder="1" applyAlignment="1">
      <alignment vertical="center" shrinkToFit="1"/>
    </xf>
    <xf numFmtId="176" fontId="5" fillId="2" borderId="25" xfId="1" applyNumberFormat="1" applyFill="1" applyBorder="1" applyAlignment="1">
      <alignment horizontal="right" vertical="center"/>
    </xf>
    <xf numFmtId="176" fontId="5" fillId="2" borderId="24" xfId="2" applyNumberFormat="1" applyFill="1" applyBorder="1" applyAlignment="1">
      <alignment horizontal="right" vertical="center"/>
    </xf>
    <xf numFmtId="38" fontId="5" fillId="0" borderId="16" xfId="1" applyFont="1" applyBorder="1">
      <alignment vertical="center"/>
    </xf>
    <xf numFmtId="0" fontId="0" fillId="0" borderId="24" xfId="0" applyBorder="1" applyAlignment="1">
      <alignment vertical="center" shrinkToFit="1"/>
    </xf>
    <xf numFmtId="38" fontId="5" fillId="0" borderId="26" xfId="1" applyBorder="1">
      <alignment vertical="center"/>
    </xf>
    <xf numFmtId="176" fontId="7" fillId="3" borderId="25" xfId="1" applyNumberFormat="1" applyFont="1" applyFill="1" applyBorder="1">
      <alignment vertical="center"/>
    </xf>
    <xf numFmtId="176" fontId="7" fillId="3" borderId="24" xfId="1" applyNumberFormat="1" applyFont="1" applyFill="1" applyBorder="1">
      <alignment vertical="center"/>
    </xf>
    <xf numFmtId="176" fontId="7" fillId="3" borderId="0" xfId="1" applyNumberFormat="1" applyFont="1" applyFill="1" applyBorder="1">
      <alignment vertical="center"/>
    </xf>
    <xf numFmtId="176" fontId="7" fillId="3" borderId="27" xfId="1" applyNumberFormat="1" applyFont="1" applyFill="1" applyBorder="1">
      <alignment vertical="center"/>
    </xf>
    <xf numFmtId="176" fontId="7" fillId="3" borderId="25" xfId="1" quotePrefix="1" applyNumberFormat="1" applyFont="1" applyFill="1" applyBorder="1" applyAlignment="1">
      <alignment horizontal="center" vertical="center"/>
    </xf>
    <xf numFmtId="176" fontId="7" fillId="3" borderId="24" xfId="1" quotePrefix="1" applyNumberFormat="1" applyFont="1" applyFill="1" applyBorder="1" applyAlignment="1">
      <alignment horizontal="center" vertical="center"/>
    </xf>
    <xf numFmtId="176" fontId="7" fillId="3" borderId="25" xfId="1" applyNumberFormat="1" applyFont="1" applyFill="1" applyBorder="1" applyAlignment="1">
      <alignment vertical="center"/>
    </xf>
    <xf numFmtId="176" fontId="7" fillId="3" borderId="24" xfId="1" applyNumberFormat="1" applyFont="1" applyFill="1" applyBorder="1" applyAlignment="1">
      <alignment vertical="center"/>
    </xf>
    <xf numFmtId="176" fontId="7" fillId="3" borderId="25" xfId="1" applyNumberFormat="1" applyFont="1" applyFill="1" applyBorder="1" applyAlignment="1">
      <alignment horizontal="center" vertical="center"/>
    </xf>
    <xf numFmtId="176" fontId="7" fillId="3" borderId="24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38" fontId="5" fillId="0" borderId="36" xfId="1" applyBorder="1">
      <alignment vertical="center"/>
    </xf>
    <xf numFmtId="38" fontId="5" fillId="0" borderId="37" xfId="1" applyBorder="1">
      <alignment vertical="center"/>
    </xf>
    <xf numFmtId="176" fontId="5" fillId="2" borderId="18" xfId="1" applyNumberFormat="1" applyFill="1" applyBorder="1">
      <alignment vertical="center"/>
    </xf>
    <xf numFmtId="176" fontId="5" fillId="2" borderId="19" xfId="1" applyNumberFormat="1" applyFill="1" applyBorder="1">
      <alignment vertical="center"/>
    </xf>
    <xf numFmtId="176" fontId="5" fillId="2" borderId="0" xfId="1" applyNumberFormat="1" applyFill="1" applyBorder="1">
      <alignment vertical="center"/>
    </xf>
    <xf numFmtId="176" fontId="5" fillId="2" borderId="27" xfId="1" applyNumberFormat="1" applyFill="1" applyBorder="1">
      <alignment vertical="center"/>
    </xf>
    <xf numFmtId="38" fontId="5" fillId="0" borderId="9" xfId="1" applyBorder="1">
      <alignment vertical="center"/>
    </xf>
    <xf numFmtId="38" fontId="5" fillId="0" borderId="31" xfId="1" applyBorder="1">
      <alignment vertical="center"/>
    </xf>
    <xf numFmtId="176" fontId="5" fillId="2" borderId="29" xfId="1" applyNumberFormat="1" applyFill="1" applyBorder="1" applyAlignment="1">
      <alignment horizontal="right" vertical="center"/>
    </xf>
    <xf numFmtId="176" fontId="5" fillId="2" borderId="30" xfId="1" applyNumberFormat="1" applyFill="1" applyBorder="1" applyAlignment="1">
      <alignment horizontal="right" vertical="center"/>
    </xf>
    <xf numFmtId="176" fontId="5" fillId="2" borderId="12" xfId="1" applyNumberFormat="1" applyFill="1" applyBorder="1">
      <alignment vertical="center"/>
    </xf>
    <xf numFmtId="176" fontId="5" fillId="2" borderId="30" xfId="1" applyNumberFormat="1" applyFill="1" applyBorder="1">
      <alignment vertical="center"/>
    </xf>
    <xf numFmtId="38" fontId="5" fillId="0" borderId="4" xfId="1" applyFill="1" applyBorder="1" applyAlignment="1">
      <alignment vertical="center" shrinkToFit="1"/>
    </xf>
    <xf numFmtId="176" fontId="5" fillId="2" borderId="15" xfId="1" applyNumberFormat="1" applyFill="1" applyBorder="1">
      <alignment vertical="center"/>
    </xf>
    <xf numFmtId="176" fontId="5" fillId="2" borderId="5" xfId="1" applyNumberFormat="1" applyFill="1" applyBorder="1">
      <alignment vertical="center"/>
    </xf>
    <xf numFmtId="38" fontId="5" fillId="0" borderId="23" xfId="1" applyBorder="1">
      <alignment vertical="center"/>
    </xf>
    <xf numFmtId="176" fontId="5" fillId="2" borderId="20" xfId="1" applyNumberFormat="1" applyFill="1" applyBorder="1">
      <alignment vertical="center"/>
    </xf>
    <xf numFmtId="176" fontId="5" fillId="2" borderId="26" xfId="1" applyNumberFormat="1" applyFill="1" applyBorder="1">
      <alignment vertical="center"/>
    </xf>
    <xf numFmtId="176" fontId="5" fillId="2" borderId="22" xfId="1" applyNumberFormat="1" applyFill="1" applyBorder="1">
      <alignment vertical="center"/>
    </xf>
    <xf numFmtId="176" fontId="5" fillId="2" borderId="20" xfId="1" applyNumberFormat="1" applyFill="1" applyBorder="1" applyAlignment="1">
      <alignment horizontal="center" vertical="center"/>
    </xf>
    <xf numFmtId="176" fontId="5" fillId="2" borderId="26" xfId="1" applyNumberFormat="1" applyFill="1" applyBorder="1" applyAlignment="1">
      <alignment horizontal="center" vertical="center"/>
    </xf>
    <xf numFmtId="176" fontId="5" fillId="2" borderId="20" xfId="1" applyNumberFormat="1" applyFill="1" applyBorder="1" applyAlignment="1">
      <alignment horizontal="right" vertical="center"/>
    </xf>
    <xf numFmtId="176" fontId="5" fillId="2" borderId="26" xfId="1" applyNumberFormat="1" applyFill="1" applyBorder="1" applyAlignment="1">
      <alignment horizontal="right" vertical="center"/>
    </xf>
    <xf numFmtId="176" fontId="5" fillId="2" borderId="38" xfId="1" applyNumberFormat="1" applyFill="1" applyBorder="1" applyAlignment="1">
      <alignment horizontal="center" vertical="center"/>
    </xf>
    <xf numFmtId="176" fontId="5" fillId="2" borderId="37" xfId="1" applyNumberFormat="1" applyFill="1" applyBorder="1" applyAlignment="1">
      <alignment horizontal="center" vertical="center"/>
    </xf>
    <xf numFmtId="176" fontId="5" fillId="2" borderId="7" xfId="1" applyNumberFormat="1" applyFill="1" applyBorder="1">
      <alignment vertical="center"/>
    </xf>
    <xf numFmtId="38" fontId="5" fillId="0" borderId="13" xfId="1" applyFill="1" applyBorder="1">
      <alignment vertical="center"/>
    </xf>
    <xf numFmtId="38" fontId="5" fillId="0" borderId="14" xfId="1" applyFill="1" applyBorder="1" applyAlignment="1">
      <alignment vertical="center" shrinkToFit="1"/>
    </xf>
    <xf numFmtId="176" fontId="5" fillId="2" borderId="39" xfId="2" applyNumberFormat="1" applyFont="1" applyFill="1" applyBorder="1" applyAlignment="1">
      <alignment horizontal="right" vertical="center"/>
    </xf>
    <xf numFmtId="176" fontId="5" fillId="2" borderId="14" xfId="2" applyNumberFormat="1" applyFont="1" applyFill="1" applyBorder="1" applyAlignment="1">
      <alignment horizontal="right" vertical="center"/>
    </xf>
    <xf numFmtId="38" fontId="5" fillId="0" borderId="24" xfId="1" applyFill="1" applyBorder="1">
      <alignment vertical="center"/>
    </xf>
    <xf numFmtId="38" fontId="5" fillId="0" borderId="25" xfId="1" applyFill="1" applyBorder="1">
      <alignment vertical="center"/>
    </xf>
    <xf numFmtId="38" fontId="5" fillId="0" borderId="28" xfId="1" applyFill="1" applyBorder="1">
      <alignment vertical="center"/>
    </xf>
    <xf numFmtId="176" fontId="5" fillId="2" borderId="20" xfId="2" applyNumberFormat="1" applyFont="1" applyFill="1" applyBorder="1" applyAlignment="1">
      <alignment horizontal="right" vertical="center"/>
    </xf>
    <xf numFmtId="176" fontId="5" fillId="2" borderId="28" xfId="2" applyNumberFormat="1" applyFont="1" applyFill="1" applyBorder="1" applyAlignment="1">
      <alignment horizontal="right" vertical="center"/>
    </xf>
    <xf numFmtId="176" fontId="5" fillId="3" borderId="36" xfId="2" applyNumberFormat="1" applyFill="1" applyBorder="1" applyAlignment="1">
      <alignment vertical="center"/>
    </xf>
    <xf numFmtId="176" fontId="5" fillId="2" borderId="40" xfId="2" applyNumberFormat="1" applyFill="1" applyBorder="1" applyAlignment="1">
      <alignment vertical="center"/>
    </xf>
    <xf numFmtId="38" fontId="5" fillId="0" borderId="16" xfId="1" applyFont="1" applyFill="1" applyBorder="1">
      <alignment vertical="center"/>
    </xf>
    <xf numFmtId="176" fontId="5" fillId="3" borderId="16" xfId="2" applyNumberFormat="1" applyFill="1" applyBorder="1" applyAlignment="1">
      <alignment vertical="center"/>
    </xf>
    <xf numFmtId="176" fontId="5" fillId="2" borderId="41" xfId="2" applyNumberFormat="1" applyFill="1" applyBorder="1" applyAlignment="1">
      <alignment vertical="center"/>
    </xf>
    <xf numFmtId="38" fontId="5" fillId="0" borderId="7" xfId="1" applyFont="1" applyFill="1" applyBorder="1">
      <alignment vertical="center"/>
    </xf>
    <xf numFmtId="38" fontId="5" fillId="0" borderId="10" xfId="1" applyFill="1" applyBorder="1" applyAlignment="1">
      <alignment vertical="center" shrinkToFit="1"/>
    </xf>
    <xf numFmtId="38" fontId="5" fillId="0" borderId="29" xfId="1" applyFill="1" applyBorder="1">
      <alignment vertical="center"/>
    </xf>
    <xf numFmtId="38" fontId="5" fillId="0" borderId="8" xfId="1" applyFill="1" applyBorder="1" applyAlignment="1">
      <alignment vertical="center" shrinkToFit="1"/>
    </xf>
    <xf numFmtId="176" fontId="5" fillId="2" borderId="20" xfId="2" applyNumberFormat="1" applyFont="1" applyFill="1" applyBorder="1" applyAlignment="1">
      <alignment horizontal="center" vertical="center"/>
    </xf>
    <xf numFmtId="176" fontId="5" fillId="2" borderId="28" xfId="2" applyNumberFormat="1" applyFont="1" applyFill="1" applyBorder="1" applyAlignment="1">
      <alignment horizontal="center" vertical="center"/>
    </xf>
    <xf numFmtId="176" fontId="5" fillId="3" borderId="29" xfId="2" applyNumberFormat="1" applyFill="1" applyBorder="1" applyAlignment="1">
      <alignment vertical="center"/>
    </xf>
    <xf numFmtId="38" fontId="5" fillId="0" borderId="42" xfId="1" applyFont="1" applyFill="1" applyBorder="1" applyAlignment="1">
      <alignment horizontal="center" vertical="center" shrinkToFit="1"/>
    </xf>
    <xf numFmtId="38" fontId="5" fillId="0" borderId="43" xfId="1" applyFont="1" applyFill="1" applyBorder="1" applyAlignment="1">
      <alignment horizontal="center" vertical="center" shrinkToFit="1"/>
    </xf>
    <xf numFmtId="38" fontId="5" fillId="0" borderId="44" xfId="1" applyFill="1" applyBorder="1" applyAlignment="1">
      <alignment vertical="center" shrinkToFit="1"/>
    </xf>
    <xf numFmtId="38" fontId="5" fillId="0" borderId="43" xfId="1" applyFill="1" applyBorder="1" applyAlignment="1">
      <alignment vertical="center" shrinkToFit="1"/>
    </xf>
    <xf numFmtId="176" fontId="5" fillId="2" borderId="45" xfId="2" applyNumberFormat="1" applyFont="1" applyFill="1" applyBorder="1" applyAlignment="1">
      <alignment horizontal="right" vertical="center" shrinkToFit="1"/>
    </xf>
    <xf numFmtId="176" fontId="5" fillId="2" borderId="43" xfId="2" applyNumberFormat="1" applyFont="1" applyFill="1" applyBorder="1" applyAlignment="1">
      <alignment horizontal="right" vertical="center" shrinkToFit="1"/>
    </xf>
    <xf numFmtId="176" fontId="5" fillId="2" borderId="46" xfId="2" applyNumberFormat="1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0" xfId="1" applyFill="1" applyBorder="1" applyAlignment="1">
      <alignment vertical="center" shrinkToFit="1"/>
    </xf>
    <xf numFmtId="176" fontId="5" fillId="2" borderId="0" xfId="2" applyNumberFormat="1" applyFont="1" applyFill="1" applyBorder="1" applyAlignment="1">
      <alignment vertical="center" shrinkToFit="1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38" fontId="5" fillId="0" borderId="42" xfId="1" applyBorder="1" applyAlignment="1">
      <alignment horizontal="center"/>
    </xf>
    <xf numFmtId="0" fontId="0" fillId="0" borderId="43" xfId="0" applyBorder="1" applyAlignment="1">
      <alignment horizontal="center"/>
    </xf>
    <xf numFmtId="38" fontId="5" fillId="0" borderId="47" xfId="1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38" fontId="5" fillId="0" borderId="48" xfId="1" applyFont="1" applyBorder="1" applyAlignment="1">
      <alignment horizontal="center" vertical="center" shrinkToFit="1"/>
    </xf>
    <xf numFmtId="38" fontId="5" fillId="0" borderId="49" xfId="1" applyFont="1" applyBorder="1" applyAlignment="1">
      <alignment horizontal="center" vertical="center" shrinkToFit="1"/>
    </xf>
    <xf numFmtId="38" fontId="5" fillId="0" borderId="0" xfId="1">
      <alignment vertical="center"/>
    </xf>
    <xf numFmtId="38" fontId="5" fillId="0" borderId="1" xfId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38" fontId="5" fillId="0" borderId="50" xfId="1" applyBorder="1">
      <alignment vertical="center"/>
    </xf>
    <xf numFmtId="38" fontId="5" fillId="0" borderId="51" xfId="1" applyBorder="1">
      <alignment vertical="center"/>
    </xf>
    <xf numFmtId="38" fontId="5" fillId="0" borderId="15" xfId="1" applyBorder="1">
      <alignment vertical="center"/>
    </xf>
    <xf numFmtId="38" fontId="5" fillId="0" borderId="48" xfId="1" applyBorder="1">
      <alignment vertical="center"/>
    </xf>
    <xf numFmtId="38" fontId="5" fillId="0" borderId="49" xfId="1" applyBorder="1">
      <alignment vertical="center"/>
    </xf>
    <xf numFmtId="176" fontId="5" fillId="0" borderId="49" xfId="1" applyNumberForma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5" fillId="0" borderId="53" xfId="1" applyBorder="1">
      <alignment vertical="center"/>
    </xf>
    <xf numFmtId="38" fontId="5" fillId="0" borderId="54" xfId="1" applyBorder="1">
      <alignment vertical="center"/>
    </xf>
    <xf numFmtId="38" fontId="5" fillId="0" borderId="55" xfId="1" applyBorder="1">
      <alignment vertical="center"/>
    </xf>
    <xf numFmtId="38" fontId="5" fillId="0" borderId="56" xfId="1" applyBorder="1">
      <alignment vertical="center"/>
    </xf>
    <xf numFmtId="38" fontId="5" fillId="0" borderId="57" xfId="1" applyBorder="1">
      <alignment vertical="center"/>
    </xf>
    <xf numFmtId="176" fontId="5" fillId="0" borderId="58" xfId="1" applyNumberFormat="1" applyBorder="1">
      <alignment vertical="center"/>
    </xf>
    <xf numFmtId="38" fontId="5" fillId="0" borderId="16" xfId="1" applyBorder="1" applyAlignment="1">
      <alignment horizontal="center" vertical="center" wrapText="1"/>
    </xf>
    <xf numFmtId="38" fontId="5" fillId="0" borderId="27" xfId="1" applyBorder="1" applyAlignment="1">
      <alignment vertical="center" shrinkToFit="1"/>
    </xf>
    <xf numFmtId="38" fontId="5" fillId="0" borderId="59" xfId="1" applyBorder="1">
      <alignment vertical="center"/>
    </xf>
    <xf numFmtId="38" fontId="5" fillId="0" borderId="0" xfId="1" applyBorder="1">
      <alignment vertical="center"/>
    </xf>
    <xf numFmtId="38" fontId="5" fillId="0" borderId="60" xfId="1" applyBorder="1">
      <alignment vertical="center"/>
    </xf>
    <xf numFmtId="38" fontId="5" fillId="0" borderId="61" xfId="1" applyBorder="1">
      <alignment vertical="center"/>
    </xf>
    <xf numFmtId="38" fontId="5" fillId="0" borderId="62" xfId="1" applyBorder="1">
      <alignment vertical="center"/>
    </xf>
    <xf numFmtId="176" fontId="5" fillId="0" borderId="63" xfId="1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38" fontId="5" fillId="0" borderId="58" xfId="1" applyBorder="1">
      <alignment vertical="center"/>
    </xf>
    <xf numFmtId="38" fontId="5" fillId="0" borderId="23" xfId="1" applyBorder="1" applyAlignment="1">
      <alignment vertical="center" shrinkToFit="1"/>
    </xf>
    <xf numFmtId="38" fontId="5" fillId="0" borderId="63" xfId="1" applyBorder="1">
      <alignment vertical="center"/>
    </xf>
    <xf numFmtId="38" fontId="5" fillId="0" borderId="64" xfId="1" applyBorder="1">
      <alignment vertical="center"/>
    </xf>
    <xf numFmtId="38" fontId="5" fillId="0" borderId="65" xfId="1" applyBorder="1">
      <alignment vertical="center"/>
    </xf>
    <xf numFmtId="38" fontId="5" fillId="0" borderId="38" xfId="1" applyBorder="1">
      <alignment vertical="center"/>
    </xf>
    <xf numFmtId="38" fontId="5" fillId="0" borderId="66" xfId="1" applyBorder="1">
      <alignment vertical="center"/>
    </xf>
    <xf numFmtId="0" fontId="0" fillId="0" borderId="27" xfId="0" applyBorder="1" applyAlignment="1">
      <alignment vertical="center"/>
    </xf>
    <xf numFmtId="38" fontId="5" fillId="0" borderId="67" xfId="1" applyBorder="1">
      <alignment vertical="center"/>
    </xf>
    <xf numFmtId="38" fontId="5" fillId="0" borderId="68" xfId="1" applyBorder="1">
      <alignment vertical="center"/>
    </xf>
    <xf numFmtId="38" fontId="5" fillId="0" borderId="69" xfId="1" applyBorder="1">
      <alignment vertical="center"/>
    </xf>
    <xf numFmtId="38" fontId="5" fillId="0" borderId="7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5" fillId="0" borderId="71" xfId="1" applyBorder="1">
      <alignment vertical="center"/>
    </xf>
    <xf numFmtId="38" fontId="5" fillId="0" borderId="72" xfId="1" applyBorder="1">
      <alignment vertical="center"/>
    </xf>
    <xf numFmtId="38" fontId="5" fillId="0" borderId="73" xfId="1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5" fillId="0" borderId="74" xfId="1" applyBorder="1">
      <alignment vertical="center"/>
    </xf>
    <xf numFmtId="38" fontId="5" fillId="0" borderId="75" xfId="1" applyBorder="1">
      <alignment vertical="center"/>
    </xf>
    <xf numFmtId="38" fontId="5" fillId="0" borderId="76" xfId="1" applyBorder="1" applyAlignment="1">
      <alignment vertical="center" shrinkToFit="1"/>
    </xf>
    <xf numFmtId="38" fontId="5" fillId="0" borderId="77" xfId="1" applyBorder="1" applyAlignment="1">
      <alignment vertical="center" shrinkToFit="1"/>
    </xf>
    <xf numFmtId="176" fontId="5" fillId="0" borderId="77" xfId="1" applyNumberFormat="1" applyBorder="1">
      <alignment vertical="center"/>
    </xf>
    <xf numFmtId="0" fontId="9" fillId="0" borderId="0" xfId="0" applyFont="1">
      <alignment vertical="center"/>
    </xf>
    <xf numFmtId="38" fontId="5" fillId="0" borderId="1" xfId="1" applyBorder="1" applyAlignment="1">
      <alignment horizontal="center" vertical="center"/>
    </xf>
    <xf numFmtId="38" fontId="5" fillId="0" borderId="78" xfId="1" applyBorder="1">
      <alignment vertical="center"/>
    </xf>
    <xf numFmtId="38" fontId="5" fillId="0" borderId="44" xfId="1" applyFont="1" applyBorder="1" applyAlignment="1">
      <alignment horizontal="center" vertical="center" shrinkToFit="1"/>
    </xf>
    <xf numFmtId="38" fontId="5" fillId="0" borderId="49" xfId="1" applyBorder="1" applyAlignment="1">
      <alignment horizontal="center" vertical="center" shrinkToFit="1"/>
    </xf>
    <xf numFmtId="38" fontId="5" fillId="0" borderId="3" xfId="1" applyFont="1" applyBorder="1" applyAlignment="1">
      <alignment vertical="center"/>
    </xf>
    <xf numFmtId="38" fontId="5" fillId="0" borderId="79" xfId="1" applyBorder="1">
      <alignment vertical="center"/>
    </xf>
    <xf numFmtId="38" fontId="5" fillId="0" borderId="13" xfId="1" applyBorder="1">
      <alignment vertical="center"/>
    </xf>
    <xf numFmtId="38" fontId="5" fillId="0" borderId="39" xfId="1" applyBorder="1">
      <alignment vertical="center"/>
    </xf>
    <xf numFmtId="38" fontId="5" fillId="0" borderId="80" xfId="1" applyBorder="1">
      <alignment vertical="center"/>
    </xf>
    <xf numFmtId="176" fontId="5" fillId="0" borderId="4" xfId="1" applyNumberFormat="1" applyBorder="1">
      <alignment vertical="center"/>
    </xf>
    <xf numFmtId="38" fontId="5" fillId="0" borderId="81" xfId="1" applyFont="1" applyBorder="1" applyAlignment="1">
      <alignment vertical="center"/>
    </xf>
    <xf numFmtId="38" fontId="5" fillId="0" borderId="21" xfId="1" applyBorder="1">
      <alignment vertical="center"/>
    </xf>
    <xf numFmtId="38" fontId="5" fillId="0" borderId="20" xfId="1" applyBorder="1">
      <alignment vertical="center"/>
    </xf>
    <xf numFmtId="38" fontId="5" fillId="0" borderId="82" xfId="1" applyBorder="1">
      <alignment vertical="center"/>
    </xf>
    <xf numFmtId="176" fontId="5" fillId="0" borderId="28" xfId="1" applyNumberFormat="1" applyBorder="1">
      <alignment vertical="center"/>
    </xf>
    <xf numFmtId="38" fontId="5" fillId="0" borderId="83" xfId="1" applyFont="1" applyBorder="1" applyAlignment="1">
      <alignment vertical="center"/>
    </xf>
    <xf numFmtId="38" fontId="5" fillId="0" borderId="11" xfId="1" applyBorder="1">
      <alignment vertical="center"/>
    </xf>
    <xf numFmtId="176" fontId="5" fillId="0" borderId="41" xfId="1" applyNumberFormat="1" applyBorder="1">
      <alignment vertical="center"/>
    </xf>
    <xf numFmtId="38" fontId="5" fillId="0" borderId="42" xfId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5" fillId="0" borderId="84" xfId="1" applyBorder="1">
      <alignment vertical="center"/>
    </xf>
    <xf numFmtId="38" fontId="5" fillId="0" borderId="85" xfId="1" applyBorder="1">
      <alignment vertical="center"/>
    </xf>
    <xf numFmtId="176" fontId="5" fillId="0" borderId="43" xfId="1" applyNumberFormat="1" applyBorder="1">
      <alignment vertical="center"/>
    </xf>
    <xf numFmtId="38" fontId="5" fillId="0" borderId="42" xfId="1" applyBorder="1" applyAlignment="1">
      <alignment horizontal="center" vertical="center"/>
    </xf>
    <xf numFmtId="38" fontId="5" fillId="0" borderId="85" xfId="1" applyBorder="1" applyAlignment="1">
      <alignment horizontal="center" vertical="center" shrinkToFit="1"/>
    </xf>
    <xf numFmtId="38" fontId="5" fillId="0" borderId="85" xfId="1" applyFont="1" applyBorder="1" applyAlignment="1">
      <alignment horizontal="center" vertical="center" shrinkToFit="1"/>
    </xf>
    <xf numFmtId="38" fontId="5" fillId="0" borderId="1" xfId="1" applyBorder="1" applyAlignment="1">
      <alignment vertical="center"/>
    </xf>
    <xf numFmtId="38" fontId="5" fillId="0" borderId="2" xfId="1" applyBorder="1" applyAlignment="1">
      <alignment vertical="center"/>
    </xf>
    <xf numFmtId="38" fontId="5" fillId="0" borderId="86" xfId="1" applyBorder="1">
      <alignment vertical="center"/>
    </xf>
    <xf numFmtId="38" fontId="5" fillId="0" borderId="52" xfId="1" applyBorder="1" applyAlignment="1">
      <alignment vertical="center"/>
    </xf>
    <xf numFmtId="38" fontId="5" fillId="0" borderId="17" xfId="1" applyBorder="1" applyAlignment="1">
      <alignment vertical="center"/>
    </xf>
    <xf numFmtId="38" fontId="5" fillId="0" borderId="87" xfId="1" applyBorder="1">
      <alignment vertical="center"/>
    </xf>
    <xf numFmtId="38" fontId="5" fillId="0" borderId="87" xfId="1" applyBorder="1" applyAlignment="1">
      <alignment vertical="center" shrinkToFit="1"/>
    </xf>
    <xf numFmtId="38" fontId="5" fillId="0" borderId="58" xfId="1" applyBorder="1" applyAlignment="1">
      <alignment vertical="center" shrinkToFit="1"/>
    </xf>
    <xf numFmtId="38" fontId="5" fillId="0" borderId="81" xfId="1" applyBorder="1" applyAlignment="1">
      <alignment vertical="center"/>
    </xf>
    <xf numFmtId="38" fontId="5" fillId="0" borderId="40" xfId="1" applyBorder="1" applyAlignment="1">
      <alignment vertical="center"/>
    </xf>
    <xf numFmtId="38" fontId="5" fillId="0" borderId="88" xfId="1" applyBorder="1">
      <alignment vertical="center"/>
    </xf>
    <xf numFmtId="38" fontId="5" fillId="0" borderId="89" xfId="1" applyBorder="1">
      <alignment vertical="center"/>
    </xf>
    <xf numFmtId="38" fontId="5" fillId="0" borderId="89" xfId="1" applyFill="1" applyBorder="1">
      <alignment vertical="center"/>
    </xf>
    <xf numFmtId="176" fontId="5" fillId="0" borderId="62" xfId="1" applyNumberFormat="1" applyBorder="1">
      <alignment vertical="center"/>
    </xf>
    <xf numFmtId="38" fontId="5" fillId="0" borderId="87" xfId="1" applyFill="1" applyBorder="1">
      <alignment vertical="center"/>
    </xf>
    <xf numFmtId="177" fontId="5" fillId="0" borderId="0" xfId="1" applyNumberFormat="1" applyFill="1" applyBorder="1" applyAlignment="1">
      <alignment horizontal="left" vertical="center"/>
    </xf>
    <xf numFmtId="38" fontId="5" fillId="0" borderId="7" xfId="1" applyBorder="1" applyAlignment="1">
      <alignment vertical="center"/>
    </xf>
    <xf numFmtId="38" fontId="5" fillId="0" borderId="8" xfId="1" applyBorder="1" applyAlignment="1">
      <alignment vertical="center"/>
    </xf>
    <xf numFmtId="38" fontId="5" fillId="0" borderId="84" xfId="1" applyFill="1" applyBorder="1">
      <alignment vertical="center"/>
    </xf>
    <xf numFmtId="176" fontId="5" fillId="0" borderId="57" xfId="1" applyNumberFormat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2" xfId="1" applyFont="1" applyBorder="1">
      <alignment vertical="center"/>
    </xf>
    <xf numFmtId="38" fontId="5" fillId="0" borderId="44" xfId="1" applyBorder="1">
      <alignment vertical="center"/>
    </xf>
    <xf numFmtId="38" fontId="5" fillId="0" borderId="90" xfId="1" applyBorder="1">
      <alignment vertical="center"/>
    </xf>
    <xf numFmtId="38" fontId="1" fillId="0" borderId="42" xfId="1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177" fontId="5" fillId="0" borderId="44" xfId="1" applyNumberFormat="1" applyBorder="1" applyAlignment="1">
      <alignment horizontal="center" vertical="center" shrinkToFit="1"/>
    </xf>
    <xf numFmtId="177" fontId="5" fillId="0" borderId="45" xfId="1" applyNumberFormat="1" applyBorder="1" applyAlignment="1">
      <alignment horizontal="center" vertical="center" shrinkToFit="1"/>
    </xf>
    <xf numFmtId="177" fontId="5" fillId="0" borderId="45" xfId="1" applyNumberFormat="1" applyFont="1" applyBorder="1" applyAlignment="1">
      <alignment horizontal="center" vertical="center" shrinkToFit="1"/>
    </xf>
    <xf numFmtId="177" fontId="5" fillId="0" borderId="85" xfId="1" applyNumberFormat="1" applyBorder="1" applyAlignment="1">
      <alignment horizontal="center" vertical="center" shrinkToFit="1"/>
    </xf>
  </cellXfs>
  <cellStyles count="3">
    <cellStyle name="パーセント 2" xfId="2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5"/>
  <sheetViews>
    <sheetView tabSelected="1" view="pageBreakPreview" zoomScale="90" zoomScaleNormal="100" zoomScaleSheetLayoutView="90" workbookViewId="0">
      <selection activeCell="M6" sqref="M6"/>
    </sheetView>
  </sheetViews>
  <sheetFormatPr defaultRowHeight="18.75" x14ac:dyDescent="0.4"/>
  <cols>
    <col min="1" max="1" width="3.625" customWidth="1"/>
    <col min="2" max="2" width="3.125" customWidth="1"/>
    <col min="3" max="3" width="22.125" customWidth="1"/>
    <col min="4" max="9" width="10.375" customWidth="1"/>
    <col min="10" max="10" width="9.625" customWidth="1"/>
  </cols>
  <sheetData>
    <row r="1" spans="2:10" ht="6" customHeight="1" x14ac:dyDescent="0.4"/>
    <row r="2" spans="2:10" ht="23.25" customHeight="1" x14ac:dyDescent="0.4">
      <c r="B2" s="1" t="s">
        <v>0</v>
      </c>
      <c r="J2" s="2"/>
    </row>
    <row r="3" spans="2:10" ht="3.75" customHeight="1" thickBot="1" x14ac:dyDescent="0.45">
      <c r="B3" s="3"/>
      <c r="J3" s="2"/>
    </row>
    <row r="4" spans="2:10" ht="13.5" customHeight="1" x14ac:dyDescent="0.4">
      <c r="B4" s="4" t="s">
        <v>1</v>
      </c>
      <c r="C4" s="5"/>
      <c r="D4" s="6" t="s">
        <v>2</v>
      </c>
      <c r="E4" s="7"/>
      <c r="F4" s="8" t="s">
        <v>3</v>
      </c>
      <c r="G4" s="9"/>
      <c r="H4" s="10" t="s">
        <v>4</v>
      </c>
      <c r="I4" s="11"/>
    </row>
    <row r="5" spans="2:10" ht="13.5" customHeight="1" thickBot="1" x14ac:dyDescent="0.45">
      <c r="B5" s="12"/>
      <c r="C5" s="13"/>
      <c r="D5" s="14" t="s">
        <v>5</v>
      </c>
      <c r="E5" s="15" t="s">
        <v>6</v>
      </c>
      <c r="F5" s="16" t="s">
        <v>5</v>
      </c>
      <c r="G5" s="17" t="s">
        <v>7</v>
      </c>
      <c r="H5" s="18" t="s">
        <v>5</v>
      </c>
      <c r="I5" s="19" t="s">
        <v>7</v>
      </c>
    </row>
    <row r="6" spans="2:10" ht="13.5" customHeight="1" x14ac:dyDescent="0.4">
      <c r="B6" s="20" t="s">
        <v>8</v>
      </c>
      <c r="C6" s="21"/>
      <c r="D6" s="22">
        <v>480</v>
      </c>
      <c r="E6" s="23">
        <v>2406596</v>
      </c>
      <c r="F6" s="24">
        <v>0.32697547683923706</v>
      </c>
      <c r="G6" s="25">
        <v>0.32896085050450041</v>
      </c>
      <c r="H6" s="26">
        <f>D6/$D$34</f>
        <v>2.3037051257439049E-2</v>
      </c>
      <c r="I6" s="27">
        <f>E6/E34</f>
        <v>6.6968590529578702E-3</v>
      </c>
    </row>
    <row r="7" spans="2:10" ht="13.5" customHeight="1" x14ac:dyDescent="0.4">
      <c r="B7" s="28"/>
      <c r="C7" s="29" t="s">
        <v>9</v>
      </c>
      <c r="D7" s="30">
        <v>85</v>
      </c>
      <c r="E7" s="31">
        <v>597800</v>
      </c>
      <c r="F7" s="32">
        <v>0.29929577464788731</v>
      </c>
      <c r="G7" s="33">
        <v>0.31932447223057597</v>
      </c>
      <c r="H7" s="34"/>
      <c r="I7" s="35"/>
    </row>
    <row r="8" spans="2:10" ht="13.5" customHeight="1" x14ac:dyDescent="0.4">
      <c r="B8" s="28"/>
      <c r="C8" s="36" t="s">
        <v>10</v>
      </c>
      <c r="D8" s="37">
        <v>0</v>
      </c>
      <c r="E8" s="38">
        <v>0</v>
      </c>
      <c r="F8" s="39" t="s">
        <v>11</v>
      </c>
      <c r="G8" s="40" t="s">
        <v>11</v>
      </c>
      <c r="H8" s="34"/>
      <c r="I8" s="41"/>
    </row>
    <row r="9" spans="2:10" ht="13.5" customHeight="1" x14ac:dyDescent="0.4">
      <c r="B9" s="28"/>
      <c r="C9" s="42" t="s">
        <v>12</v>
      </c>
      <c r="D9" s="30">
        <v>347</v>
      </c>
      <c r="E9" s="31">
        <v>1575796</v>
      </c>
      <c r="F9" s="32">
        <v>0.31149012567324957</v>
      </c>
      <c r="G9" s="43">
        <v>0.31238676743897908</v>
      </c>
      <c r="H9" s="34"/>
      <c r="I9" s="41"/>
    </row>
    <row r="10" spans="2:10" ht="13.5" customHeight="1" x14ac:dyDescent="0.4">
      <c r="B10" s="28"/>
      <c r="C10" s="44" t="s">
        <v>13</v>
      </c>
      <c r="D10" s="45">
        <v>24</v>
      </c>
      <c r="E10" s="46">
        <v>120000</v>
      </c>
      <c r="F10" s="32">
        <v>0.68571428571428572</v>
      </c>
      <c r="G10" s="43">
        <v>0.57692307692307687</v>
      </c>
      <c r="H10" s="34"/>
      <c r="I10" s="41"/>
    </row>
    <row r="11" spans="2:10" ht="13.5" customHeight="1" x14ac:dyDescent="0.4">
      <c r="B11" s="28"/>
      <c r="C11" s="44" t="s">
        <v>14</v>
      </c>
      <c r="D11" s="37">
        <v>24</v>
      </c>
      <c r="E11" s="38">
        <v>113000</v>
      </c>
      <c r="F11" s="32">
        <v>0.68571428571428572</v>
      </c>
      <c r="G11" s="43">
        <v>0.59069524307370624</v>
      </c>
      <c r="H11" s="34"/>
      <c r="I11" s="41"/>
    </row>
    <row r="12" spans="2:10" ht="13.5" customHeight="1" thickBot="1" x14ac:dyDescent="0.45">
      <c r="B12" s="47"/>
      <c r="C12" s="48" t="s">
        <v>15</v>
      </c>
      <c r="D12" s="47">
        <v>0</v>
      </c>
      <c r="E12" s="49">
        <v>0</v>
      </c>
      <c r="F12" s="50" t="s">
        <v>11</v>
      </c>
      <c r="G12" s="51" t="s">
        <v>11</v>
      </c>
      <c r="H12" s="52"/>
      <c r="I12" s="53"/>
    </row>
    <row r="13" spans="2:10" ht="13.5" customHeight="1" x14ac:dyDescent="0.4">
      <c r="B13" s="54" t="s">
        <v>16</v>
      </c>
      <c r="C13" s="55"/>
      <c r="D13" s="22">
        <v>456</v>
      </c>
      <c r="E13" s="56">
        <v>6026332</v>
      </c>
      <c r="F13" s="57">
        <v>0.69195751138088013</v>
      </c>
      <c r="G13" s="58">
        <v>0.73292257390270477</v>
      </c>
      <c r="H13" s="59">
        <f>D13/$D$34</f>
        <v>2.1885198694567096E-2</v>
      </c>
      <c r="I13" s="27">
        <f>E13/$E$34</f>
        <v>1.6769535065432547E-2</v>
      </c>
    </row>
    <row r="14" spans="2:10" ht="13.5" customHeight="1" x14ac:dyDescent="0.4">
      <c r="B14" s="54"/>
      <c r="C14" s="60" t="s">
        <v>17</v>
      </c>
      <c r="D14" s="61">
        <v>0</v>
      </c>
      <c r="E14" s="62">
        <v>0</v>
      </c>
      <c r="F14" s="63" t="s">
        <v>11</v>
      </c>
      <c r="G14" s="64" t="s">
        <v>11</v>
      </c>
      <c r="H14" s="65"/>
      <c r="I14" s="35"/>
    </row>
    <row r="15" spans="2:10" ht="13.5" customHeight="1" x14ac:dyDescent="0.4">
      <c r="B15" s="54"/>
      <c r="C15" s="66" t="s">
        <v>18</v>
      </c>
      <c r="D15" s="61">
        <v>6</v>
      </c>
      <c r="E15" s="62">
        <v>149640</v>
      </c>
      <c r="F15" s="67">
        <v>0.31578947368421051</v>
      </c>
      <c r="G15" s="68">
        <v>0.29708159618820729</v>
      </c>
      <c r="H15" s="65"/>
      <c r="I15" s="41"/>
    </row>
    <row r="16" spans="2:10" ht="13.5" customHeight="1" x14ac:dyDescent="0.4">
      <c r="B16" s="69"/>
      <c r="C16" s="70" t="s">
        <v>19</v>
      </c>
      <c r="D16" s="37">
        <v>4</v>
      </c>
      <c r="E16" s="71">
        <v>53900</v>
      </c>
      <c r="F16" s="72">
        <v>0.5</v>
      </c>
      <c r="G16" s="73">
        <v>0.393718042366691</v>
      </c>
      <c r="H16" s="74"/>
      <c r="I16" s="75"/>
    </row>
    <row r="17" spans="2:9" ht="13.5" customHeight="1" x14ac:dyDescent="0.4">
      <c r="B17" s="69"/>
      <c r="C17" s="70" t="s">
        <v>20</v>
      </c>
      <c r="D17" s="37">
        <v>1</v>
      </c>
      <c r="E17" s="71">
        <v>60000</v>
      </c>
      <c r="F17" s="76" t="s">
        <v>11</v>
      </c>
      <c r="G17" s="77" t="s">
        <v>11</v>
      </c>
      <c r="H17" s="74"/>
      <c r="I17" s="75"/>
    </row>
    <row r="18" spans="2:9" ht="13.5" customHeight="1" x14ac:dyDescent="0.4">
      <c r="B18" s="69"/>
      <c r="C18" s="70" t="s">
        <v>21</v>
      </c>
      <c r="D18" s="37">
        <v>0</v>
      </c>
      <c r="E18" s="71">
        <v>0</v>
      </c>
      <c r="F18" s="76" t="s">
        <v>11</v>
      </c>
      <c r="G18" s="77" t="s">
        <v>11</v>
      </c>
      <c r="H18" s="74"/>
      <c r="I18" s="75"/>
    </row>
    <row r="19" spans="2:9" ht="13.5" customHeight="1" x14ac:dyDescent="0.4">
      <c r="B19" s="69"/>
      <c r="C19" s="70" t="s">
        <v>22</v>
      </c>
      <c r="D19" s="37">
        <v>293</v>
      </c>
      <c r="E19" s="71">
        <v>2110980</v>
      </c>
      <c r="F19" s="78">
        <v>0.81388888888888888</v>
      </c>
      <c r="G19" s="79">
        <v>0.87624526798166968</v>
      </c>
      <c r="H19" s="74"/>
      <c r="I19" s="75"/>
    </row>
    <row r="20" spans="2:9" ht="13.5" customHeight="1" x14ac:dyDescent="0.4">
      <c r="B20" s="69"/>
      <c r="C20" s="70" t="s">
        <v>23</v>
      </c>
      <c r="D20" s="37">
        <v>67</v>
      </c>
      <c r="E20" s="71">
        <v>962670</v>
      </c>
      <c r="F20" s="72">
        <v>0.57264957264957261</v>
      </c>
      <c r="G20" s="73">
        <v>0.61133122204645807</v>
      </c>
      <c r="H20" s="74"/>
      <c r="I20" s="75"/>
    </row>
    <row r="21" spans="2:9" ht="13.5" customHeight="1" x14ac:dyDescent="0.4">
      <c r="B21" s="69"/>
      <c r="C21" s="70" t="s">
        <v>24</v>
      </c>
      <c r="D21" s="37">
        <v>0</v>
      </c>
      <c r="E21" s="71">
        <v>0</v>
      </c>
      <c r="F21" s="80" t="s">
        <v>11</v>
      </c>
      <c r="G21" s="81" t="s">
        <v>11</v>
      </c>
      <c r="H21" s="74"/>
      <c r="I21" s="75"/>
    </row>
    <row r="22" spans="2:9" ht="13.5" customHeight="1" x14ac:dyDescent="0.4">
      <c r="B22" s="69"/>
      <c r="C22" s="82" t="s">
        <v>25</v>
      </c>
      <c r="D22" s="83">
        <v>61</v>
      </c>
      <c r="E22" s="84">
        <v>1413200</v>
      </c>
      <c r="F22" s="85">
        <v>0.40397350993377484</v>
      </c>
      <c r="G22" s="86">
        <v>0.4027472997235601</v>
      </c>
      <c r="H22" s="87"/>
      <c r="I22" s="88"/>
    </row>
    <row r="23" spans="2:9" ht="13.5" customHeight="1" thickBot="1" x14ac:dyDescent="0.45">
      <c r="B23" s="69"/>
      <c r="C23" s="82" t="s">
        <v>26</v>
      </c>
      <c r="D23" s="89">
        <v>24</v>
      </c>
      <c r="E23" s="90">
        <v>1275942</v>
      </c>
      <c r="F23" s="91">
        <v>6</v>
      </c>
      <c r="G23" s="92">
        <v>14.336426966292136</v>
      </c>
      <c r="H23" s="93"/>
      <c r="I23" s="94"/>
    </row>
    <row r="24" spans="2:9" ht="13.5" customHeight="1" x14ac:dyDescent="0.4">
      <c r="B24" s="20" t="s">
        <v>27</v>
      </c>
      <c r="C24" s="95"/>
      <c r="D24" s="22">
        <v>198</v>
      </c>
      <c r="E24" s="23">
        <v>4836563</v>
      </c>
      <c r="F24" s="96">
        <v>0.65780730897009965</v>
      </c>
      <c r="G24" s="97">
        <v>1.0052288260913391</v>
      </c>
      <c r="H24" s="26">
        <f>D24/$D$34</f>
        <v>9.5027836436936079E-3</v>
      </c>
      <c r="I24" s="27">
        <f>E24/$E$34</f>
        <v>1.3458752824217723E-2</v>
      </c>
    </row>
    <row r="25" spans="2:9" ht="13.5" customHeight="1" x14ac:dyDescent="0.4">
      <c r="B25" s="69"/>
      <c r="C25" s="70" t="s">
        <v>28</v>
      </c>
      <c r="D25" s="83">
        <v>143</v>
      </c>
      <c r="E25" s="98">
        <v>3663846</v>
      </c>
      <c r="F25" s="99">
        <v>0.934640522875817</v>
      </c>
      <c r="G25" s="100">
        <v>1.7812551959511691</v>
      </c>
      <c r="H25" s="101"/>
      <c r="I25" s="88"/>
    </row>
    <row r="26" spans="2:9" ht="13.5" customHeight="1" x14ac:dyDescent="0.4">
      <c r="B26" s="69"/>
      <c r="C26" s="70" t="s">
        <v>29</v>
      </c>
      <c r="D26" s="83">
        <v>0</v>
      </c>
      <c r="E26" s="98">
        <v>0</v>
      </c>
      <c r="F26" s="102" t="s">
        <v>11</v>
      </c>
      <c r="G26" s="103" t="s">
        <v>11</v>
      </c>
      <c r="H26" s="101"/>
      <c r="I26" s="88"/>
    </row>
    <row r="27" spans="2:9" ht="13.5" customHeight="1" x14ac:dyDescent="0.4">
      <c r="B27" s="69"/>
      <c r="C27" s="70" t="s">
        <v>30</v>
      </c>
      <c r="D27" s="83">
        <v>53</v>
      </c>
      <c r="E27" s="98">
        <v>1127870</v>
      </c>
      <c r="F27" s="99">
        <v>0.37323943661971831</v>
      </c>
      <c r="G27" s="100">
        <v>0.43176602321775498</v>
      </c>
      <c r="H27" s="101"/>
      <c r="I27" s="88"/>
    </row>
    <row r="28" spans="2:9" ht="13.5" customHeight="1" x14ac:dyDescent="0.4">
      <c r="B28" s="69"/>
      <c r="C28" s="70" t="s">
        <v>31</v>
      </c>
      <c r="D28" s="83">
        <v>2</v>
      </c>
      <c r="E28" s="98">
        <v>44847</v>
      </c>
      <c r="F28" s="104">
        <v>0.33333333333333331</v>
      </c>
      <c r="G28" s="105">
        <v>0.31518026565464896</v>
      </c>
      <c r="H28" s="101"/>
      <c r="I28" s="88"/>
    </row>
    <row r="29" spans="2:9" ht="13.5" customHeight="1" thickBot="1" x14ac:dyDescent="0.45">
      <c r="B29" s="69"/>
      <c r="C29" s="82" t="s">
        <v>32</v>
      </c>
      <c r="D29" s="83">
        <v>0</v>
      </c>
      <c r="E29" s="98">
        <v>0</v>
      </c>
      <c r="F29" s="106" t="s">
        <v>11</v>
      </c>
      <c r="G29" s="107" t="s">
        <v>11</v>
      </c>
      <c r="H29" s="108"/>
      <c r="I29" s="94"/>
    </row>
    <row r="30" spans="2:9" ht="13.5" customHeight="1" x14ac:dyDescent="0.4">
      <c r="B30" s="20" t="s">
        <v>33</v>
      </c>
      <c r="C30" s="21"/>
      <c r="D30" s="109">
        <v>19702</v>
      </c>
      <c r="E30" s="110">
        <v>346092410</v>
      </c>
      <c r="F30" s="111">
        <v>148.13533834586465</v>
      </c>
      <c r="G30" s="112">
        <v>97.676928660693221</v>
      </c>
      <c r="H30" s="26">
        <v>0.94499999999999995</v>
      </c>
      <c r="I30" s="27">
        <f>E30/E34</f>
        <v>0.96307485305739182</v>
      </c>
    </row>
    <row r="31" spans="2:9" ht="13.5" customHeight="1" x14ac:dyDescent="0.4">
      <c r="B31" s="54"/>
      <c r="C31" s="113" t="s">
        <v>34</v>
      </c>
      <c r="D31" s="114">
        <v>1270</v>
      </c>
      <c r="E31" s="115">
        <v>26388950</v>
      </c>
      <c r="F31" s="116">
        <v>9.6946564885496187</v>
      </c>
      <c r="G31" s="117">
        <v>7.7540758266543959</v>
      </c>
      <c r="H31" s="118"/>
      <c r="I31" s="119"/>
    </row>
    <row r="32" spans="2:9" ht="13.5" customHeight="1" x14ac:dyDescent="0.4">
      <c r="B32" s="120"/>
      <c r="C32" s="113" t="s">
        <v>35</v>
      </c>
      <c r="D32" s="114">
        <v>348</v>
      </c>
      <c r="E32" s="115">
        <v>14087640</v>
      </c>
      <c r="F32" s="116">
        <v>174</v>
      </c>
      <c r="G32" s="117">
        <v>100.626</v>
      </c>
      <c r="H32" s="121"/>
      <c r="I32" s="122"/>
    </row>
    <row r="33" spans="2:10" ht="13.5" customHeight="1" thickBot="1" x14ac:dyDescent="0.45">
      <c r="B33" s="123"/>
      <c r="C33" s="124" t="s">
        <v>36</v>
      </c>
      <c r="D33" s="125">
        <v>18084</v>
      </c>
      <c r="E33" s="126">
        <v>305615820</v>
      </c>
      <c r="F33" s="127" t="s">
        <v>11</v>
      </c>
      <c r="G33" s="128" t="s">
        <v>11</v>
      </c>
      <c r="H33" s="129"/>
      <c r="I33" s="122"/>
    </row>
    <row r="34" spans="2:10" ht="13.5" customHeight="1" thickBot="1" x14ac:dyDescent="0.45">
      <c r="B34" s="130" t="s">
        <v>37</v>
      </c>
      <c r="C34" s="131"/>
      <c r="D34" s="132">
        <f>D6+D13+D24+D30</f>
        <v>20836</v>
      </c>
      <c r="E34" s="133">
        <f>E6+E13+E24+E30</f>
        <v>359361901</v>
      </c>
      <c r="F34" s="134">
        <v>8.1358844201483791</v>
      </c>
      <c r="G34" s="135">
        <v>15.04064170330683</v>
      </c>
      <c r="H34" s="136">
        <v>1</v>
      </c>
      <c r="I34" s="136">
        <f>I6+I13+I24+I30</f>
        <v>1</v>
      </c>
    </row>
    <row r="35" spans="2:10" ht="13.5" customHeight="1" x14ac:dyDescent="0.4">
      <c r="B35" s="137"/>
      <c r="C35" s="137"/>
      <c r="D35" s="138"/>
      <c r="E35" s="138"/>
      <c r="F35" s="139"/>
      <c r="G35" s="139"/>
      <c r="H35" s="139"/>
      <c r="I35" s="139"/>
    </row>
    <row r="36" spans="2:10" ht="6" customHeight="1" x14ac:dyDescent="0.4"/>
    <row r="37" spans="2:10" x14ac:dyDescent="0.4">
      <c r="I37" s="140" t="s">
        <v>38</v>
      </c>
    </row>
    <row r="38" spans="2:10" ht="19.5" x14ac:dyDescent="0.4">
      <c r="B38" s="3" t="s">
        <v>39</v>
      </c>
      <c r="I38" s="141" t="s">
        <v>40</v>
      </c>
    </row>
    <row r="39" spans="2:10" ht="6" customHeight="1" thickBot="1" x14ac:dyDescent="0.45">
      <c r="B39" s="3"/>
    </row>
    <row r="40" spans="2:10" ht="19.5" thickBot="1" x14ac:dyDescent="0.45">
      <c r="B40" s="142" t="s">
        <v>41</v>
      </c>
      <c r="C40" s="143"/>
      <c r="D40" s="144" t="s">
        <v>42</v>
      </c>
      <c r="E40" s="145" t="s">
        <v>43</v>
      </c>
      <c r="F40" s="145" t="s">
        <v>44</v>
      </c>
      <c r="G40" s="146" t="s">
        <v>45</v>
      </c>
      <c r="H40" s="147" t="s">
        <v>46</v>
      </c>
      <c r="I40" s="147" t="s">
        <v>47</v>
      </c>
      <c r="J40" s="148"/>
    </row>
    <row r="41" spans="2:10" x14ac:dyDescent="0.4">
      <c r="B41" s="149" t="s">
        <v>48</v>
      </c>
      <c r="C41" s="150"/>
      <c r="D41" s="151">
        <v>63</v>
      </c>
      <c r="E41" s="152">
        <v>41</v>
      </c>
      <c r="F41" s="153">
        <v>40</v>
      </c>
      <c r="G41" s="154">
        <v>4783</v>
      </c>
      <c r="H41" s="155">
        <f>SUM(D41:G41)</f>
        <v>4927</v>
      </c>
      <c r="I41" s="156">
        <v>0.23699999999999999</v>
      </c>
      <c r="J41" s="148"/>
    </row>
    <row r="42" spans="2:10" x14ac:dyDescent="0.4">
      <c r="B42" s="157"/>
      <c r="C42" s="158"/>
      <c r="D42" s="159">
        <v>284186</v>
      </c>
      <c r="E42" s="160">
        <v>1113168</v>
      </c>
      <c r="F42" s="161">
        <v>1028270</v>
      </c>
      <c r="G42" s="162">
        <v>97370953.799999997</v>
      </c>
      <c r="H42" s="163">
        <f t="shared" ref="H42:H54" si="0">SUM(D42:G42)</f>
        <v>99796577.799999997</v>
      </c>
      <c r="I42" s="164">
        <f>ROUND(H42/$H$54,3)</f>
        <v>0.27800000000000002</v>
      </c>
      <c r="J42" s="148"/>
    </row>
    <row r="43" spans="2:10" x14ac:dyDescent="0.4">
      <c r="B43" s="165" t="s">
        <v>49</v>
      </c>
      <c r="C43" s="166" t="s">
        <v>50</v>
      </c>
      <c r="D43" s="167">
        <v>46</v>
      </c>
      <c r="E43" s="168">
        <v>60</v>
      </c>
      <c r="F43" s="169">
        <v>38</v>
      </c>
      <c r="G43" s="170">
        <v>2340</v>
      </c>
      <c r="H43" s="171">
        <f t="shared" si="0"/>
        <v>2484</v>
      </c>
      <c r="I43" s="172">
        <f>ROUND(H43/$H$53,3)</f>
        <v>0.11899999999999999</v>
      </c>
      <c r="J43" s="148"/>
    </row>
    <row r="44" spans="2:10" x14ac:dyDescent="0.4">
      <c r="B44" s="173"/>
      <c r="C44" s="174"/>
      <c r="D44" s="159">
        <v>247860</v>
      </c>
      <c r="E44" s="160">
        <v>769650</v>
      </c>
      <c r="F44" s="161">
        <v>847080</v>
      </c>
      <c r="G44" s="162">
        <v>38146639</v>
      </c>
      <c r="H44" s="175">
        <f t="shared" si="0"/>
        <v>40011229</v>
      </c>
      <c r="I44" s="164">
        <f>ROUND(H44/$H$54,3)</f>
        <v>0.111</v>
      </c>
      <c r="J44" s="148"/>
    </row>
    <row r="45" spans="2:10" x14ac:dyDescent="0.4">
      <c r="B45" s="173"/>
      <c r="C45" s="176" t="s">
        <v>51</v>
      </c>
      <c r="D45" s="167">
        <v>29</v>
      </c>
      <c r="E45" s="168">
        <v>17</v>
      </c>
      <c r="F45" s="169">
        <v>19</v>
      </c>
      <c r="G45" s="170">
        <v>1816</v>
      </c>
      <c r="H45" s="177">
        <f t="shared" si="0"/>
        <v>1881</v>
      </c>
      <c r="I45" s="172">
        <f>ROUND(H45/$H$53,3)</f>
        <v>0.09</v>
      </c>
      <c r="J45" s="148"/>
    </row>
    <row r="46" spans="2:10" x14ac:dyDescent="0.4">
      <c r="B46" s="173"/>
      <c r="C46" s="174"/>
      <c r="D46" s="159">
        <v>238600</v>
      </c>
      <c r="E46" s="160">
        <v>231200</v>
      </c>
      <c r="F46" s="161">
        <v>698500</v>
      </c>
      <c r="G46" s="162">
        <v>40706378.678000003</v>
      </c>
      <c r="H46" s="163">
        <f t="shared" si="0"/>
        <v>41874678.678000003</v>
      </c>
      <c r="I46" s="164">
        <v>0.11600000000000001</v>
      </c>
      <c r="J46" s="148"/>
    </row>
    <row r="47" spans="2:10" x14ac:dyDescent="0.4">
      <c r="B47" s="173"/>
      <c r="C47" s="176" t="s">
        <v>52</v>
      </c>
      <c r="D47" s="167">
        <v>34</v>
      </c>
      <c r="E47" s="168">
        <v>62</v>
      </c>
      <c r="F47" s="169">
        <v>21</v>
      </c>
      <c r="G47" s="170">
        <v>1535</v>
      </c>
      <c r="H47" s="171">
        <f t="shared" si="0"/>
        <v>1652</v>
      </c>
      <c r="I47" s="172">
        <f>ROUND(H47/$H$53,3)</f>
        <v>7.9000000000000001E-2</v>
      </c>
      <c r="J47" s="148"/>
    </row>
    <row r="48" spans="2:10" x14ac:dyDescent="0.4">
      <c r="B48" s="173"/>
      <c r="C48" s="174"/>
      <c r="D48" s="159">
        <v>137790</v>
      </c>
      <c r="E48" s="160">
        <v>595200</v>
      </c>
      <c r="F48" s="161">
        <v>271785.5</v>
      </c>
      <c r="G48" s="162">
        <v>14335672.662</v>
      </c>
      <c r="H48" s="175">
        <f t="shared" si="0"/>
        <v>15340448.162</v>
      </c>
      <c r="I48" s="164">
        <f>ROUND(H48/$H$54,3)</f>
        <v>4.2999999999999997E-2</v>
      </c>
      <c r="J48" s="148"/>
    </row>
    <row r="49" spans="2:10" x14ac:dyDescent="0.4">
      <c r="B49" s="173"/>
      <c r="C49" s="176" t="s">
        <v>53</v>
      </c>
      <c r="D49" s="167">
        <v>183</v>
      </c>
      <c r="E49" s="168">
        <v>84</v>
      </c>
      <c r="F49" s="169">
        <v>33</v>
      </c>
      <c r="G49" s="170">
        <v>4780</v>
      </c>
      <c r="H49" s="177">
        <f t="shared" si="0"/>
        <v>5080</v>
      </c>
      <c r="I49" s="172">
        <f>ROUND(H49/$H$53,3)</f>
        <v>0.24399999999999999</v>
      </c>
      <c r="J49" s="148"/>
    </row>
    <row r="50" spans="2:10" x14ac:dyDescent="0.4">
      <c r="B50" s="173"/>
      <c r="C50" s="174"/>
      <c r="D50" s="159">
        <v>859020</v>
      </c>
      <c r="E50" s="160">
        <v>922994</v>
      </c>
      <c r="F50" s="161">
        <v>822327</v>
      </c>
      <c r="G50" s="162">
        <v>84590339.950000003</v>
      </c>
      <c r="H50" s="163">
        <f t="shared" si="0"/>
        <v>87194680.950000003</v>
      </c>
      <c r="I50" s="164">
        <f>ROUND(H50/$H$54,3)</f>
        <v>0.24299999999999999</v>
      </c>
      <c r="J50" s="148"/>
    </row>
    <row r="51" spans="2:10" x14ac:dyDescent="0.4">
      <c r="B51" s="173"/>
      <c r="C51" s="176" t="s">
        <v>54</v>
      </c>
      <c r="D51" s="178">
        <v>125</v>
      </c>
      <c r="E51" s="179">
        <v>192</v>
      </c>
      <c r="F51" s="180">
        <v>47</v>
      </c>
      <c r="G51" s="84">
        <v>4448</v>
      </c>
      <c r="H51" s="181">
        <f t="shared" si="0"/>
        <v>4812</v>
      </c>
      <c r="I51" s="172">
        <f>ROUND(H51/$H$53,3)</f>
        <v>0.23100000000000001</v>
      </c>
      <c r="J51" s="148"/>
    </row>
    <row r="52" spans="2:10" ht="19.5" thickBot="1" x14ac:dyDescent="0.45">
      <c r="B52" s="173"/>
      <c r="C52" s="182"/>
      <c r="D52" s="183">
        <v>639140</v>
      </c>
      <c r="E52" s="184">
        <v>2394120</v>
      </c>
      <c r="F52" s="185">
        <v>1168600</v>
      </c>
      <c r="G52" s="186">
        <v>70942426</v>
      </c>
      <c r="H52" s="175">
        <f t="shared" si="0"/>
        <v>75144286</v>
      </c>
      <c r="I52" s="164">
        <f>ROUND(H52/$H$54,3)</f>
        <v>0.20899999999999999</v>
      </c>
      <c r="J52" s="148"/>
    </row>
    <row r="53" spans="2:10" x14ac:dyDescent="0.4">
      <c r="B53" s="187" t="s">
        <v>55</v>
      </c>
      <c r="C53" s="188"/>
      <c r="D53" s="189">
        <f t="shared" ref="D53:G54" si="1">D41+D43+D45+D47+D49+D51</f>
        <v>480</v>
      </c>
      <c r="E53" s="190">
        <f t="shared" si="1"/>
        <v>456</v>
      </c>
      <c r="F53" s="190">
        <f t="shared" si="1"/>
        <v>198</v>
      </c>
      <c r="G53" s="191">
        <f t="shared" si="1"/>
        <v>19702</v>
      </c>
      <c r="H53" s="155">
        <f t="shared" si="0"/>
        <v>20836</v>
      </c>
      <c r="I53" s="156">
        <f>I41+I43+I45+I47+I49+I51</f>
        <v>0.99999999999999989</v>
      </c>
      <c r="J53" s="148"/>
    </row>
    <row r="54" spans="2:10" ht="19.5" thickBot="1" x14ac:dyDescent="0.45">
      <c r="B54" s="192"/>
      <c r="C54" s="193"/>
      <c r="D54" s="194">
        <f t="shared" si="1"/>
        <v>2406596</v>
      </c>
      <c r="E54" s="195">
        <f t="shared" si="1"/>
        <v>6026332</v>
      </c>
      <c r="F54" s="195">
        <f t="shared" si="1"/>
        <v>4836562.5</v>
      </c>
      <c r="G54" s="196">
        <f t="shared" si="1"/>
        <v>346092410.09000003</v>
      </c>
      <c r="H54" s="197">
        <f t="shared" si="0"/>
        <v>359361900.59000003</v>
      </c>
      <c r="I54" s="198">
        <f>I42+I44+I46+I48+I50+I52</f>
        <v>1</v>
      </c>
      <c r="J54" s="148"/>
    </row>
    <row r="55" spans="2:10" x14ac:dyDescent="0.4">
      <c r="B55" s="199"/>
    </row>
    <row r="56" spans="2:10" ht="19.5" x14ac:dyDescent="0.4">
      <c r="B56" s="1" t="s">
        <v>56</v>
      </c>
      <c r="I56" s="140" t="s">
        <v>57</v>
      </c>
    </row>
    <row r="57" spans="2:10" ht="3" customHeight="1" thickBot="1" x14ac:dyDescent="0.45">
      <c r="B57" s="3"/>
    </row>
    <row r="58" spans="2:10" ht="19.5" thickBot="1" x14ac:dyDescent="0.45">
      <c r="B58" s="200"/>
      <c r="C58" s="201"/>
      <c r="D58" s="202" t="s">
        <v>42</v>
      </c>
      <c r="E58" s="145" t="s">
        <v>43</v>
      </c>
      <c r="F58" s="145" t="s">
        <v>44</v>
      </c>
      <c r="G58" s="145" t="s">
        <v>45</v>
      </c>
      <c r="H58" s="203" t="s">
        <v>46</v>
      </c>
      <c r="I58" s="147" t="s">
        <v>47</v>
      </c>
      <c r="J58" s="148"/>
    </row>
    <row r="59" spans="2:10" x14ac:dyDescent="0.4">
      <c r="B59" s="204" t="s">
        <v>58</v>
      </c>
      <c r="C59" s="205"/>
      <c r="D59" s="206">
        <v>416</v>
      </c>
      <c r="E59" s="207">
        <v>335</v>
      </c>
      <c r="F59" s="207">
        <v>89</v>
      </c>
      <c r="G59" s="207">
        <v>11718</v>
      </c>
      <c r="H59" s="208">
        <f>SUM(D59:G59)</f>
        <v>12558</v>
      </c>
      <c r="I59" s="209">
        <f>H59/$H$62</f>
        <v>0.60270685352274911</v>
      </c>
      <c r="J59" s="148"/>
    </row>
    <row r="60" spans="2:10" x14ac:dyDescent="0.4">
      <c r="B60" s="210" t="s">
        <v>59</v>
      </c>
      <c r="C60" s="211"/>
      <c r="D60" s="37">
        <v>46</v>
      </c>
      <c r="E60" s="212">
        <v>65</v>
      </c>
      <c r="F60" s="212">
        <v>56</v>
      </c>
      <c r="G60" s="212">
        <v>5070</v>
      </c>
      <c r="H60" s="213">
        <f>SUM(D60:G60)</f>
        <v>5237</v>
      </c>
      <c r="I60" s="214">
        <f>H60/$H$62</f>
        <v>0.25134382799001725</v>
      </c>
      <c r="J60" s="148"/>
    </row>
    <row r="61" spans="2:10" ht="19.5" thickBot="1" x14ac:dyDescent="0.45">
      <c r="B61" s="215" t="s">
        <v>60</v>
      </c>
      <c r="C61" s="179"/>
      <c r="D61" s="89">
        <v>18</v>
      </c>
      <c r="E61" s="216">
        <v>56</v>
      </c>
      <c r="F61" s="216">
        <v>53</v>
      </c>
      <c r="G61" s="216">
        <v>2914</v>
      </c>
      <c r="H61" s="177">
        <f>SUM(D61:G61)</f>
        <v>3041</v>
      </c>
      <c r="I61" s="217">
        <f>1-I59-I60</f>
        <v>0.14594931848723364</v>
      </c>
      <c r="J61" s="148"/>
    </row>
    <row r="62" spans="2:10" ht="19.5" thickBot="1" x14ac:dyDescent="0.45">
      <c r="B62" s="218" t="s">
        <v>55</v>
      </c>
      <c r="C62" s="219"/>
      <c r="D62" s="47">
        <f>SUM(D59:D61)</f>
        <v>480</v>
      </c>
      <c r="E62" s="220">
        <f>SUM(E59:E61)</f>
        <v>456</v>
      </c>
      <c r="F62" s="220">
        <f>SUM(F59:F61)</f>
        <v>198</v>
      </c>
      <c r="G62" s="220">
        <f>SUM(G59:G61)</f>
        <v>19702</v>
      </c>
      <c r="H62" s="221">
        <f>SUM(D62:G62)</f>
        <v>20836</v>
      </c>
      <c r="I62" s="222">
        <f>H62/H62</f>
        <v>1</v>
      </c>
      <c r="J62" s="148"/>
    </row>
    <row r="64" spans="2:10" x14ac:dyDescent="0.4">
      <c r="I64" s="140" t="s">
        <v>38</v>
      </c>
    </row>
    <row r="65" spans="2:10" ht="19.5" x14ac:dyDescent="0.4">
      <c r="B65" s="1" t="s">
        <v>61</v>
      </c>
      <c r="I65" s="141" t="s">
        <v>40</v>
      </c>
    </row>
    <row r="66" spans="2:10" ht="3" customHeight="1" thickBot="1" x14ac:dyDescent="0.45">
      <c r="B66" s="3"/>
      <c r="C66" s="148"/>
      <c r="D66" s="148"/>
      <c r="E66" s="148"/>
      <c r="F66" s="148"/>
      <c r="G66" s="148"/>
      <c r="H66" s="148"/>
      <c r="I66" s="148"/>
      <c r="J66" s="148"/>
    </row>
    <row r="67" spans="2:10" ht="19.5" thickBot="1" x14ac:dyDescent="0.45">
      <c r="B67" s="223"/>
      <c r="C67" s="201"/>
      <c r="D67" s="202" t="s">
        <v>42</v>
      </c>
      <c r="E67" s="145" t="s">
        <v>43</v>
      </c>
      <c r="F67" s="145" t="s">
        <v>44</v>
      </c>
      <c r="G67" s="145" t="s">
        <v>45</v>
      </c>
      <c r="H67" s="224" t="s">
        <v>46</v>
      </c>
      <c r="I67" s="225" t="s">
        <v>47</v>
      </c>
    </row>
    <row r="68" spans="2:10" x14ac:dyDescent="0.4">
      <c r="B68" s="226" t="s">
        <v>62</v>
      </c>
      <c r="C68" s="227"/>
      <c r="D68" s="228">
        <v>297</v>
      </c>
      <c r="E68" s="190">
        <v>172</v>
      </c>
      <c r="F68" s="190">
        <v>183</v>
      </c>
      <c r="G68" s="190">
        <v>19045</v>
      </c>
      <c r="H68" s="171">
        <f t="shared" ref="H68:H75" si="2">SUM(D68:G68)</f>
        <v>19697</v>
      </c>
      <c r="I68" s="172">
        <f>H68/$H$74</f>
        <v>0.94533499712036861</v>
      </c>
    </row>
    <row r="69" spans="2:10" x14ac:dyDescent="0.4">
      <c r="B69" s="229"/>
      <c r="C69" s="230"/>
      <c r="D69" s="30">
        <v>1572050</v>
      </c>
      <c r="E69" s="231">
        <v>3070342</v>
      </c>
      <c r="F69" s="231">
        <v>4622512.5</v>
      </c>
      <c r="G69" s="232">
        <v>339337943.09000003</v>
      </c>
      <c r="H69" s="233">
        <f t="shared" si="2"/>
        <v>348602847.59000003</v>
      </c>
      <c r="I69" s="164">
        <f>+H69/$H$75</f>
        <v>0.97006067426086129</v>
      </c>
    </row>
    <row r="70" spans="2:10" x14ac:dyDescent="0.4">
      <c r="B70" s="234" t="s">
        <v>63</v>
      </c>
      <c r="C70" s="235"/>
      <c r="D70" s="236">
        <v>107</v>
      </c>
      <c r="E70" s="237">
        <v>134</v>
      </c>
      <c r="F70" s="238">
        <v>6</v>
      </c>
      <c r="G70" s="237">
        <v>229</v>
      </c>
      <c r="H70" s="177">
        <f t="shared" si="2"/>
        <v>476</v>
      </c>
      <c r="I70" s="239">
        <f>H70/$H$74</f>
        <v>2.2845075830293722E-2</v>
      </c>
    </row>
    <row r="71" spans="2:10" x14ac:dyDescent="0.4">
      <c r="B71" s="229"/>
      <c r="C71" s="230"/>
      <c r="D71" s="30">
        <v>367996</v>
      </c>
      <c r="E71" s="231">
        <v>1648660</v>
      </c>
      <c r="F71" s="240">
        <v>52850</v>
      </c>
      <c r="G71" s="231">
        <v>1647072</v>
      </c>
      <c r="H71" s="163">
        <f t="shared" si="2"/>
        <v>3716578</v>
      </c>
      <c r="I71" s="164">
        <f>H71/$H$75</f>
        <v>1.034215923807762E-2</v>
      </c>
    </row>
    <row r="72" spans="2:10" x14ac:dyDescent="0.4">
      <c r="B72" s="234" t="s">
        <v>64</v>
      </c>
      <c r="C72" s="235"/>
      <c r="D72" s="236">
        <v>76</v>
      </c>
      <c r="E72" s="237">
        <v>150</v>
      </c>
      <c r="F72" s="238">
        <v>9</v>
      </c>
      <c r="G72" s="237">
        <v>428</v>
      </c>
      <c r="H72" s="181">
        <f t="shared" si="2"/>
        <v>663</v>
      </c>
      <c r="I72" s="172">
        <f>1-I68-I70</f>
        <v>3.1819927049337664E-2</v>
      </c>
      <c r="J72" s="241"/>
    </row>
    <row r="73" spans="2:10" ht="19.5" thickBot="1" x14ac:dyDescent="0.45">
      <c r="B73" s="242"/>
      <c r="C73" s="243"/>
      <c r="D73" s="47">
        <v>466550</v>
      </c>
      <c r="E73" s="220">
        <v>1307330</v>
      </c>
      <c r="F73" s="244">
        <v>161200</v>
      </c>
      <c r="G73" s="220">
        <v>5107395</v>
      </c>
      <c r="H73" s="175">
        <f t="shared" si="2"/>
        <v>7042475</v>
      </c>
      <c r="I73" s="245">
        <f>ROUND(H73/$H$75,4)</f>
        <v>1.9599999999999999E-2</v>
      </c>
    </row>
    <row r="74" spans="2:10" x14ac:dyDescent="0.4">
      <c r="B74" s="246" t="s">
        <v>55</v>
      </c>
      <c r="C74" s="247"/>
      <c r="D74" s="189">
        <f t="shared" ref="D74:G75" si="3">D68+D70+D72</f>
        <v>480</v>
      </c>
      <c r="E74" s="190">
        <f t="shared" si="3"/>
        <v>456</v>
      </c>
      <c r="F74" s="190">
        <f t="shared" si="3"/>
        <v>198</v>
      </c>
      <c r="G74" s="191">
        <f t="shared" si="3"/>
        <v>19702</v>
      </c>
      <c r="H74" s="155">
        <f t="shared" si="2"/>
        <v>20836</v>
      </c>
      <c r="I74" s="156">
        <f>I68+I70+I72</f>
        <v>1</v>
      </c>
    </row>
    <row r="75" spans="2:10" ht="19.5" thickBot="1" x14ac:dyDescent="0.45">
      <c r="B75" s="248"/>
      <c r="C75" s="249"/>
      <c r="D75" s="194">
        <f t="shared" si="3"/>
        <v>2406596</v>
      </c>
      <c r="E75" s="195">
        <f t="shared" si="3"/>
        <v>6026332</v>
      </c>
      <c r="F75" s="195">
        <f t="shared" si="3"/>
        <v>4836562.5</v>
      </c>
      <c r="G75" s="196">
        <f t="shared" si="3"/>
        <v>346092410.09000003</v>
      </c>
      <c r="H75" s="197">
        <f t="shared" si="2"/>
        <v>359361900.59000003</v>
      </c>
      <c r="I75" s="198">
        <f>I69+I71+I73</f>
        <v>1.0000028334989388</v>
      </c>
    </row>
    <row r="76" spans="2:10" ht="19.5" thickBot="1" x14ac:dyDescent="0.45">
      <c r="B76" s="250" t="s">
        <v>65</v>
      </c>
      <c r="C76" s="201"/>
      <c r="D76" s="251">
        <f>D75/D74</f>
        <v>5013.7416666666668</v>
      </c>
      <c r="E76" s="201">
        <f>E75/E74</f>
        <v>13215.640350877193</v>
      </c>
      <c r="F76" s="252">
        <f>F75/F74</f>
        <v>24427.083333333332</v>
      </c>
      <c r="G76" s="252">
        <f>G75/G74</f>
        <v>17566.359257435794</v>
      </c>
      <c r="H76" s="221">
        <f>H75/H74</f>
        <v>17247.163591380304</v>
      </c>
      <c r="I76" s="221"/>
    </row>
    <row r="78" spans="2:10" ht="19.5" x14ac:dyDescent="0.4">
      <c r="B78" s="1" t="s">
        <v>66</v>
      </c>
      <c r="C78" s="148"/>
      <c r="D78" s="148"/>
      <c r="E78" s="148"/>
      <c r="F78" s="148"/>
      <c r="G78" s="148"/>
      <c r="H78" s="148"/>
      <c r="I78" s="148"/>
      <c r="J78" s="148"/>
    </row>
    <row r="79" spans="2:10" ht="3" customHeight="1" thickBot="1" x14ac:dyDescent="0.45">
      <c r="B79" s="3"/>
      <c r="C79" s="148"/>
      <c r="D79" s="148"/>
      <c r="E79" s="148"/>
      <c r="F79" s="148"/>
      <c r="G79" s="148"/>
      <c r="H79" s="148"/>
      <c r="I79" s="148"/>
      <c r="J79" s="148"/>
    </row>
    <row r="80" spans="2:10" ht="19.5" thickBot="1" x14ac:dyDescent="0.45">
      <c r="B80" s="200"/>
      <c r="C80" s="201"/>
      <c r="D80" s="202" t="s">
        <v>42</v>
      </c>
      <c r="E80" s="145" t="s">
        <v>43</v>
      </c>
      <c r="F80" s="145" t="s">
        <v>44</v>
      </c>
      <c r="G80" s="145" t="s">
        <v>45</v>
      </c>
      <c r="H80" s="147" t="s">
        <v>67</v>
      </c>
      <c r="I80" s="148"/>
    </row>
    <row r="81" spans="2:9" ht="19.5" thickBot="1" x14ac:dyDescent="0.45">
      <c r="B81" s="253" t="s">
        <v>68</v>
      </c>
      <c r="C81" s="254"/>
      <c r="D81" s="255" t="s">
        <v>69</v>
      </c>
      <c r="E81" s="256" t="s">
        <v>70</v>
      </c>
      <c r="F81" s="256" t="s">
        <v>71</v>
      </c>
      <c r="G81" s="257" t="s">
        <v>72</v>
      </c>
      <c r="H81" s="258" t="s">
        <v>73</v>
      </c>
      <c r="I81" s="148"/>
    </row>
    <row r="82" spans="2:9" x14ac:dyDescent="0.4">
      <c r="C82" s="2" t="s">
        <v>74</v>
      </c>
      <c r="D82">
        <v>96860</v>
      </c>
      <c r="E82">
        <v>54350</v>
      </c>
      <c r="F82">
        <v>27511</v>
      </c>
      <c r="G82">
        <v>10962</v>
      </c>
      <c r="H82">
        <f>+SUM(D82:G82)</f>
        <v>189683</v>
      </c>
      <c r="I82" s="148"/>
    </row>
    <row r="83" spans="2:9" x14ac:dyDescent="0.4">
      <c r="C83" s="2" t="s">
        <v>5</v>
      </c>
      <c r="D83">
        <v>1398</v>
      </c>
      <c r="E83">
        <v>659</v>
      </c>
      <c r="F83">
        <v>301</v>
      </c>
      <c r="G83">
        <v>133</v>
      </c>
      <c r="H83">
        <f>+SUM(D83:G83)</f>
        <v>2491</v>
      </c>
      <c r="I83">
        <f>+H82/H83</f>
        <v>76.147330389401844</v>
      </c>
    </row>
    <row r="84" spans="2:9" x14ac:dyDescent="0.4">
      <c r="D84">
        <f>+D82/D83</f>
        <v>69.284692417739635</v>
      </c>
      <c r="E84">
        <f>+E82/E83</f>
        <v>82.473444613050077</v>
      </c>
      <c r="F84">
        <f>+F82/F83</f>
        <v>91.39867109634551</v>
      </c>
      <c r="G84">
        <f>+G82/G83</f>
        <v>82.421052631578945</v>
      </c>
      <c r="H84">
        <f>+H82/H83</f>
        <v>76.147330389401844</v>
      </c>
    </row>
    <row r="85" spans="2:9" x14ac:dyDescent="0.4">
      <c r="D85">
        <f>+D84/12</f>
        <v>5.7737243681449693</v>
      </c>
      <c r="E85">
        <f>+E84/12</f>
        <v>6.8727870510875064</v>
      </c>
      <c r="F85">
        <f>+F84/12</f>
        <v>7.6165559246954588</v>
      </c>
      <c r="G85">
        <f>+G84/12</f>
        <v>6.8684210526315788</v>
      </c>
      <c r="H85">
        <f>+H84/12</f>
        <v>6.3456108657834873</v>
      </c>
    </row>
  </sheetData>
  <mergeCells count="20">
    <mergeCell ref="B81:C81"/>
    <mergeCell ref="B53:C54"/>
    <mergeCell ref="B62:C62"/>
    <mergeCell ref="B68:C69"/>
    <mergeCell ref="B70:C71"/>
    <mergeCell ref="B72:C73"/>
    <mergeCell ref="B74:C75"/>
    <mergeCell ref="B41:C42"/>
    <mergeCell ref="B43:B52"/>
    <mergeCell ref="C43:C44"/>
    <mergeCell ref="C45:C46"/>
    <mergeCell ref="C47:C48"/>
    <mergeCell ref="C49:C50"/>
    <mergeCell ref="C51:C52"/>
    <mergeCell ref="B4:C5"/>
    <mergeCell ref="D4:E4"/>
    <mergeCell ref="F4:G4"/>
    <mergeCell ref="H4:I4"/>
    <mergeCell ref="B34:C34"/>
    <mergeCell ref="B40:C40"/>
  </mergeCells>
  <phoneticPr fontId="2"/>
  <pageMargins left="0.9055118110236221" right="0.5118110236220472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2022-09-29T23:51:33Z</dcterms:created>
  <dcterms:modified xsi:type="dcterms:W3CDTF">2022-09-29T23:52:15Z</dcterms:modified>
</cp:coreProperties>
</file>