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07商工労働部\0612商業・金融課\移行済（暗号化フォルダ）\30　資金融資係\R06ファイル\20　照会回答\10　庁内\R6.5.24：令和６年度オープンデータのデータ提供について（デジ戦）\提出データ\"/>
    </mc:Choice>
  </mc:AlternateContent>
  <xr:revisionPtr revIDLastSave="0" documentId="13_ncr:1_{B3D22D6D-0CC9-4019-BA2A-F35538A00CD8}" xr6:coauthVersionLast="47" xr6:coauthVersionMax="47" xr10:uidLastSave="{00000000-0000-0000-0000-000000000000}"/>
  <bookViews>
    <workbookView xWindow="180" yWindow="72" windowWidth="22860" windowHeight="12432" xr2:uid="{00000000-000D-0000-FFFF-FFFF00000000}"/>
  </bookViews>
  <sheets>
    <sheet name="R5" sheetId="1" r:id="rId1"/>
  </sheets>
  <definedNames>
    <definedName name="_xlnm.Print_Area" localSheetId="0">'R5'!$A$1:$K$80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D74" i="1"/>
  <c r="I53" i="1"/>
  <c r="D53" i="1"/>
  <c r="H53" i="1" s="1"/>
  <c r="G53" i="1"/>
  <c r="I52" i="1"/>
  <c r="I40" i="1"/>
  <c r="E29" i="1"/>
  <c r="E24" i="1"/>
  <c r="E14" i="1"/>
  <c r="E6" i="1"/>
  <c r="D29" i="1"/>
  <c r="D24" i="1"/>
  <c r="D14" i="1"/>
  <c r="D6" i="1"/>
  <c r="E33" i="1" l="1"/>
  <c r="I6" i="1" s="1"/>
  <c r="F74" i="1"/>
  <c r="E74" i="1"/>
  <c r="G73" i="1"/>
  <c r="F73" i="1"/>
  <c r="E73" i="1"/>
  <c r="D73" i="1"/>
  <c r="H72" i="1"/>
  <c r="H71" i="1"/>
  <c r="H70" i="1"/>
  <c r="H69" i="1"/>
  <c r="H68" i="1"/>
  <c r="H67" i="1"/>
  <c r="G61" i="1"/>
  <c r="F61" i="1"/>
  <c r="E61" i="1"/>
  <c r="D61" i="1"/>
  <c r="H60" i="1"/>
  <c r="H59" i="1"/>
  <c r="H58" i="1"/>
  <c r="F53" i="1"/>
  <c r="E53" i="1"/>
  <c r="G52" i="1"/>
  <c r="F52" i="1"/>
  <c r="E52" i="1"/>
  <c r="D52" i="1"/>
  <c r="H51" i="1"/>
  <c r="H50" i="1"/>
  <c r="H49" i="1"/>
  <c r="H48" i="1"/>
  <c r="H47" i="1"/>
  <c r="H46" i="1"/>
  <c r="H45" i="1"/>
  <c r="H44" i="1"/>
  <c r="H43" i="1"/>
  <c r="H42" i="1"/>
  <c r="H41" i="1"/>
  <c r="H40" i="1"/>
  <c r="D33" i="1"/>
  <c r="H24" i="1" s="1"/>
  <c r="I24" i="1" l="1"/>
  <c r="I41" i="1"/>
  <c r="F75" i="1"/>
  <c r="H6" i="1"/>
  <c r="E75" i="1"/>
  <c r="G75" i="1"/>
  <c r="H73" i="1"/>
  <c r="I67" i="1" s="1"/>
  <c r="H74" i="1"/>
  <c r="I70" i="1" s="1"/>
  <c r="H14" i="1"/>
  <c r="H29" i="1"/>
  <c r="H61" i="1"/>
  <c r="I61" i="1" s="1"/>
  <c r="D75" i="1"/>
  <c r="H52" i="1"/>
  <c r="I14" i="1"/>
  <c r="I29" i="1"/>
  <c r="I45" i="1" l="1"/>
  <c r="I43" i="1"/>
  <c r="I47" i="1"/>
  <c r="I69" i="1"/>
  <c r="I68" i="1"/>
  <c r="I42" i="1"/>
  <c r="H33" i="1"/>
  <c r="I71" i="1"/>
  <c r="I73" i="1" s="1"/>
  <c r="H75" i="1"/>
  <c r="I72" i="1"/>
  <c r="I59" i="1"/>
  <c r="I58" i="1"/>
  <c r="I51" i="1"/>
  <c r="I50" i="1"/>
  <c r="I48" i="1"/>
  <c r="I46" i="1"/>
  <c r="I44" i="1"/>
  <c r="I49" i="1"/>
  <c r="I33" i="1"/>
  <c r="I60" i="1" l="1"/>
  <c r="I74" i="1"/>
</calcChain>
</file>

<file path=xl/sharedStrings.xml><?xml version="1.0" encoding="utf-8"?>
<sst xmlns="http://schemas.openxmlformats.org/spreadsheetml/2006/main" count="113" uniqueCount="73">
  <si>
    <t>資金名</t>
    <rPh sb="0" eb="2">
      <t>シキン</t>
    </rPh>
    <rPh sb="2" eb="3">
      <t>メイ</t>
    </rPh>
    <phoneticPr fontId="2"/>
  </si>
  <si>
    <t>融資実績</t>
    <rPh sb="0" eb="2">
      <t>ユウシ</t>
    </rPh>
    <rPh sb="2" eb="4">
      <t>ジッセキ</t>
    </rPh>
    <phoneticPr fontId="2"/>
  </si>
  <si>
    <t>対前年度比</t>
    <rPh sb="0" eb="1">
      <t>タイ</t>
    </rPh>
    <rPh sb="1" eb="5">
      <t>ゼンネンドヒ</t>
    </rPh>
    <phoneticPr fontId="2"/>
  </si>
  <si>
    <t>構成比</t>
    <rPh sb="0" eb="2">
      <t>コウセイ</t>
    </rPh>
    <phoneticPr fontId="2"/>
  </si>
  <si>
    <t>件数</t>
    <rPh sb="0" eb="2">
      <t>ケンスウ</t>
    </rPh>
    <phoneticPr fontId="2"/>
  </si>
  <si>
    <t>金額（千円）</t>
    <rPh sb="0" eb="2">
      <t>キンガク</t>
    </rPh>
    <rPh sb="3" eb="5">
      <t>センエン</t>
    </rPh>
    <phoneticPr fontId="2"/>
  </si>
  <si>
    <t>金額</t>
    <rPh sb="0" eb="2">
      <t>キンガク</t>
    </rPh>
    <phoneticPr fontId="2"/>
  </si>
  <si>
    <t>（１）一般資金</t>
    <rPh sb="3" eb="5">
      <t>イッパン</t>
    </rPh>
    <rPh sb="5" eb="7">
      <t>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</si>
  <si>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</si>
  <si>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同和地区小規模事業資金枠</t>
    <rPh sb="0" eb="2">
      <t>ドウワ</t>
    </rPh>
    <rPh sb="2" eb="4">
      <t>チク</t>
    </rPh>
    <rPh sb="4" eb="7">
      <t>ショウキボ</t>
    </rPh>
    <rPh sb="7" eb="9">
      <t>ジギョウ</t>
    </rPh>
    <rPh sb="9" eb="11">
      <t>シキン</t>
    </rPh>
    <rPh sb="11" eb="12">
      <t>ワク</t>
    </rPh>
    <phoneticPr fontId="2"/>
  </si>
  <si>
    <t>--</t>
  </si>
  <si>
    <t>小規模企業資金</t>
    <rPh sb="0" eb="3">
      <t>ショウキボ</t>
    </rPh>
    <rPh sb="3" eb="5">
      <t>キギョウ</t>
    </rPh>
    <rPh sb="5" eb="7">
      <t>シキン</t>
    </rPh>
    <phoneticPr fontId="2"/>
  </si>
  <si>
    <t>季節資金（夏季）</t>
    <rPh sb="0" eb="2">
      <t>キセツ</t>
    </rPh>
    <rPh sb="2" eb="4">
      <t>シキン</t>
    </rPh>
    <rPh sb="5" eb="7">
      <t>カキ</t>
    </rPh>
    <phoneticPr fontId="2"/>
  </si>
  <si>
    <t>季節資金（年末）</t>
    <rPh sb="0" eb="2">
      <t>キセツ</t>
    </rPh>
    <rPh sb="2" eb="4">
      <t>シキン</t>
    </rPh>
    <rPh sb="5" eb="7">
      <t>ネンマツ</t>
    </rPh>
    <phoneticPr fontId="2"/>
  </si>
  <si>
    <t>売掛債権担保活用資金</t>
    <rPh sb="0" eb="2">
      <t>ウリカケ</t>
    </rPh>
    <rPh sb="2" eb="4">
      <t>サイケン</t>
    </rPh>
    <rPh sb="4" eb="6">
      <t>タンポ</t>
    </rPh>
    <rPh sb="6" eb="8">
      <t>カツヨウ</t>
    </rPh>
    <rPh sb="8" eb="10">
      <t>シキン</t>
    </rPh>
    <phoneticPr fontId="2"/>
  </si>
  <si>
    <t>（２）元気企業育成資金</t>
    <rPh sb="3" eb="5">
      <t>ゲンキ</t>
    </rPh>
    <rPh sb="5" eb="7">
      <t>キギョウ</t>
    </rPh>
    <rPh sb="7" eb="9">
      <t>イクセイ</t>
    </rPh>
    <rPh sb="9" eb="11">
      <t>シキン</t>
    </rPh>
    <phoneticPr fontId="2"/>
  </si>
  <si>
    <t>SDGs推進資金</t>
    <rPh sb="4" eb="6">
      <t>スイシン</t>
    </rPh>
    <rPh sb="6" eb="8">
      <t>シキン</t>
    </rPh>
    <phoneticPr fontId="4"/>
  </si>
  <si>
    <t>産業活性化資金・海外市場開拓支援資金　</t>
    <rPh sb="8" eb="10">
      <t>カイガイ</t>
    </rPh>
    <rPh sb="10" eb="12">
      <t>シジョウ</t>
    </rPh>
    <rPh sb="12" eb="14">
      <t>カイタク</t>
    </rPh>
    <rPh sb="14" eb="16">
      <t>シエン</t>
    </rPh>
    <rPh sb="16" eb="18">
      <t>シキン</t>
    </rPh>
    <phoneticPr fontId="2"/>
  </si>
  <si>
    <t>成長産業強化支援資金</t>
    <rPh sb="0" eb="2">
      <t>セイチョウ</t>
    </rPh>
    <rPh sb="2" eb="4">
      <t>サンギョウ</t>
    </rPh>
    <rPh sb="4" eb="6">
      <t>キョウカ</t>
    </rPh>
    <rPh sb="6" eb="8">
      <t>シエン</t>
    </rPh>
    <rPh sb="8" eb="10">
      <t>シキン</t>
    </rPh>
    <phoneticPr fontId="4"/>
  </si>
  <si>
    <t>地域未来投資支援資金</t>
    <rPh sb="0" eb="2">
      <t>チイキ</t>
    </rPh>
    <rPh sb="2" eb="4">
      <t>ミライ</t>
    </rPh>
    <rPh sb="4" eb="6">
      <t>トウシ</t>
    </rPh>
    <rPh sb="6" eb="8">
      <t>シエン</t>
    </rPh>
    <rPh sb="8" eb="10">
      <t>シキン</t>
    </rPh>
    <phoneticPr fontId="4"/>
  </si>
  <si>
    <t>創業支援資金</t>
  </si>
  <si>
    <t>経営合理化資金</t>
    <rPh sb="0" eb="2">
      <t>ケイエイ</t>
    </rPh>
    <rPh sb="2" eb="5">
      <t>ゴウリカ</t>
    </rPh>
    <rPh sb="5" eb="7">
      <t>シキン</t>
    </rPh>
    <phoneticPr fontId="4"/>
  </si>
  <si>
    <t>雇用支援資金</t>
    <rPh sb="0" eb="2">
      <t>コヨウ</t>
    </rPh>
    <rPh sb="2" eb="4">
      <t>シエン</t>
    </rPh>
    <rPh sb="4" eb="6">
      <t>シキン</t>
    </rPh>
    <phoneticPr fontId="4"/>
  </si>
  <si>
    <t>事業承継支援資金</t>
    <rPh sb="0" eb="2">
      <t>ジギョウ</t>
    </rPh>
    <rPh sb="2" eb="4">
      <t>ショウケイ</t>
    </rPh>
    <rPh sb="4" eb="6">
      <t>シエン</t>
    </rPh>
    <rPh sb="6" eb="8">
      <t>シキン</t>
    </rPh>
    <phoneticPr fontId="4"/>
  </si>
  <si>
    <t>（３）特別経済対策資金</t>
    <rPh sb="3" eb="5">
      <t>トクベツ</t>
    </rPh>
    <rPh sb="5" eb="7">
      <t>ケイザイ</t>
    </rPh>
    <rPh sb="7" eb="9">
      <t>タイサク</t>
    </rPh>
    <rPh sb="9" eb="11">
      <t>シキン</t>
    </rPh>
    <phoneticPr fontId="2"/>
  </si>
  <si>
    <t>経済変動対策資金</t>
    <rPh sb="0" eb="2">
      <t>ケイザイ</t>
    </rPh>
    <rPh sb="2" eb="4">
      <t>ヘンドウ</t>
    </rPh>
    <rPh sb="4" eb="6">
      <t>タイサク</t>
    </rPh>
    <rPh sb="6" eb="8">
      <t>シキン</t>
    </rPh>
    <phoneticPr fontId="4"/>
  </si>
  <si>
    <t>関連倒産防止資金</t>
    <rPh sb="0" eb="2">
      <t>カンレン</t>
    </rPh>
    <rPh sb="2" eb="4">
      <t>トウサン</t>
    </rPh>
    <rPh sb="4" eb="6">
      <t>ボウシ</t>
    </rPh>
    <rPh sb="6" eb="8">
      <t>シキン</t>
    </rPh>
    <phoneticPr fontId="4"/>
  </si>
  <si>
    <t>返済ゆったり資金</t>
    <rPh sb="0" eb="2">
      <t>ヘンサイ</t>
    </rPh>
    <rPh sb="6" eb="8">
      <t>シキン</t>
    </rPh>
    <phoneticPr fontId="4"/>
  </si>
  <si>
    <t>中小企業再生支援資金</t>
    <rPh sb="0" eb="2">
      <t>チュウショウ</t>
    </rPh>
    <rPh sb="2" eb="4">
      <t>キギョウ</t>
    </rPh>
    <rPh sb="4" eb="6">
      <t>サイセイ</t>
    </rPh>
    <rPh sb="6" eb="8">
      <t>シエン</t>
    </rPh>
    <rPh sb="8" eb="10">
      <t>シキン</t>
    </rPh>
    <phoneticPr fontId="4"/>
  </si>
  <si>
    <t>（４）災害対策資金</t>
    <rPh sb="3" eb="5">
      <t>サイガイ</t>
    </rPh>
    <rPh sb="5" eb="7">
      <t>タイサク</t>
    </rPh>
    <rPh sb="7" eb="9">
      <t>シキン</t>
    </rPh>
    <phoneticPr fontId="2"/>
  </si>
  <si>
    <t>災害復旧資金</t>
    <rPh sb="0" eb="2">
      <t>サイガイ</t>
    </rPh>
    <rPh sb="2" eb="4">
      <t>フッキュウ</t>
    </rPh>
    <rPh sb="4" eb="6">
      <t>シキン</t>
    </rPh>
    <phoneticPr fontId="2"/>
  </si>
  <si>
    <t>危機関連対応資金</t>
    <rPh sb="0" eb="2">
      <t>キキ</t>
    </rPh>
    <rPh sb="2" eb="4">
      <t>カンレン</t>
    </rPh>
    <rPh sb="4" eb="6">
      <t>タイオウ</t>
    </rPh>
    <rPh sb="6" eb="8">
      <t>シキン</t>
    </rPh>
    <phoneticPr fontId="2"/>
  </si>
  <si>
    <t>合　　計</t>
    <rPh sb="0" eb="1">
      <t>ゴウ</t>
    </rPh>
    <rPh sb="3" eb="4">
      <t>ケイ</t>
    </rPh>
    <phoneticPr fontId="2"/>
  </si>
  <si>
    <t>（単位：件、千円、％）</t>
    <rPh sb="1" eb="3">
      <t>タンイ</t>
    </rPh>
    <rPh sb="4" eb="5">
      <t>ケン</t>
    </rPh>
    <rPh sb="6" eb="8">
      <t>センエン</t>
    </rPh>
    <phoneticPr fontId="2"/>
  </si>
  <si>
    <t>業種別内訳</t>
    <rPh sb="0" eb="3">
      <t>ギョウシュベツ</t>
    </rPh>
    <rPh sb="3" eb="5">
      <t>ウチワケ</t>
    </rPh>
    <phoneticPr fontId="2"/>
  </si>
  <si>
    <t>上段：件数、下段：金額</t>
    <rPh sb="0" eb="2">
      <t>ジョウダン</t>
    </rPh>
    <rPh sb="3" eb="5">
      <t>ケンスウ</t>
    </rPh>
    <rPh sb="6" eb="8">
      <t>ゲダン</t>
    </rPh>
    <rPh sb="9" eb="11">
      <t>キンガク</t>
    </rPh>
    <phoneticPr fontId="2"/>
  </si>
  <si>
    <t>業　種</t>
    <rPh sb="0" eb="1">
      <t>ギョウ</t>
    </rPh>
    <rPh sb="2" eb="3">
      <t>シュ</t>
    </rPh>
    <phoneticPr fontId="2"/>
  </si>
  <si>
    <t>一般</t>
    <rPh sb="0" eb="2">
      <t>イッパン</t>
    </rPh>
    <phoneticPr fontId="2"/>
  </si>
  <si>
    <t>元気</t>
    <rPh sb="0" eb="2">
      <t>ゲンキ</t>
    </rPh>
    <phoneticPr fontId="2"/>
  </si>
  <si>
    <t>特別</t>
    <rPh sb="0" eb="2">
      <t>トクベツ</t>
    </rPh>
    <phoneticPr fontId="2"/>
  </si>
  <si>
    <t>災害</t>
    <rPh sb="0" eb="2">
      <t>サイガイ</t>
    </rPh>
    <phoneticPr fontId="2"/>
  </si>
  <si>
    <t>合計</t>
    <rPh sb="0" eb="2">
      <t>ゴウケイ</t>
    </rPh>
    <phoneticPr fontId="2"/>
  </si>
  <si>
    <t>構成比</t>
    <rPh sb="0" eb="3">
      <t>コウセイヒ</t>
    </rPh>
    <phoneticPr fontId="2"/>
  </si>
  <si>
    <t>製造業</t>
    <rPh sb="0" eb="3">
      <t>セイゾウギョウ</t>
    </rPh>
    <phoneticPr fontId="2"/>
  </si>
  <si>
    <t>非
製造業</t>
    <rPh sb="0" eb="1">
      <t>ヒ</t>
    </rPh>
    <rPh sb="2" eb="5">
      <t>セイゾウギョウ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</si>
  <si>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</si>
  <si>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</si>
  <si>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飲食業</t>
    <rPh sb="0" eb="3">
      <t>インショクギョウ</t>
    </rPh>
    <phoneticPr fontId="2"/>
  </si>
  <si>
    <t>建設業</t>
    <rPh sb="0" eb="3">
      <t>ケンセツギョウ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</si>
  <si>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</si>
  <si>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</si>
  <si>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従業員規模</t>
    <rPh sb="0" eb="3">
      <t>ジュウギョウイン</t>
    </rPh>
    <rPh sb="3" eb="5">
      <t>キボ</t>
    </rPh>
    <phoneticPr fontId="2"/>
  </si>
  <si>
    <t>（単位：件、％）</t>
    <rPh sb="1" eb="3">
      <t>タンイ</t>
    </rPh>
    <rPh sb="4" eb="5">
      <t>ケン</t>
    </rPh>
    <phoneticPr fontId="2"/>
  </si>
  <si>
    <t>０～５人</t>
    <rPh sb="3" eb="4">
      <t>ニン</t>
    </rPh>
    <phoneticPr fontId="2"/>
  </si>
  <si>
    <t>６～20人</t>
    <rPh sb="4" eb="5">
      <t>ニン</t>
    </rPh>
    <phoneticPr fontId="2"/>
  </si>
  <si>
    <t>21人～</t>
    <rPh sb="2" eb="3">
      <t>ニン</t>
    </rPh>
    <phoneticPr fontId="2"/>
  </si>
  <si>
    <t>資金使途</t>
    <rPh sb="0" eb="2">
      <t>シキン</t>
    </rPh>
    <rPh sb="2" eb="4">
      <t>シト</t>
    </rPh>
    <phoneticPr fontId="2"/>
  </si>
  <si>
    <t>運転</t>
    <rPh sb="0" eb="2">
      <t>ウンテン</t>
    </rPh>
    <phoneticPr fontId="2"/>
  </si>
  <si>
    <t>設備</t>
    <rPh sb="0" eb="2">
      <t>セツビ</t>
    </rPh>
    <phoneticPr fontId="2"/>
  </si>
  <si>
    <t>運転・設備</t>
    <rPh sb="0" eb="2">
      <t>ウンテン</t>
    </rPh>
    <rPh sb="3" eb="5">
      <t>セツビ</t>
    </rPh>
    <phoneticPr fontId="2"/>
  </si>
  <si>
    <t>平均借入金額（千円／件）</t>
    <rPh sb="0" eb="2">
      <t>ヘイキン</t>
    </rPh>
    <rPh sb="2" eb="5">
      <t>カリイレキン</t>
    </rPh>
    <rPh sb="5" eb="6">
      <t>ガク</t>
    </rPh>
    <rPh sb="7" eb="9">
      <t>センエン</t>
    </rPh>
    <rPh sb="10" eb="11">
      <t>ケン</t>
    </rPh>
    <phoneticPr fontId="2"/>
  </si>
  <si>
    <t>償還期間</t>
    <rPh sb="0" eb="2">
      <t>ショウカン</t>
    </rPh>
    <rPh sb="2" eb="4">
      <t>キカン</t>
    </rPh>
    <phoneticPr fontId="2"/>
  </si>
  <si>
    <t>平均</t>
    <rPh sb="0" eb="2">
      <t>ヘイキン</t>
    </rPh>
    <phoneticPr fontId="2"/>
  </si>
  <si>
    <r>
      <t>平均償還期間</t>
    </r>
    <r>
      <rPr>
        <sz val="8"/>
        <color indexed="8"/>
        <rFont val="ＭＳ Ｐゴシック"/>
        <family val="3"/>
        <charset val="128"/>
      </rPr>
      <t xml:space="preserve"> （短期資金除く）</t>
    </r>
    <rPh sb="0" eb="2">
      <t>ヘイキン</t>
    </rPh>
    <rPh sb="2" eb="4">
      <t>ショウカン</t>
    </rPh>
    <rPh sb="4" eb="6">
      <t>キカン</t>
    </rPh>
    <rPh sb="8" eb="10">
      <t>タンキ</t>
    </rPh>
    <rPh sb="10" eb="12">
      <t>シキン</t>
    </rPh>
    <rPh sb="12" eb="13">
      <t>ノゾ</t>
    </rPh>
    <phoneticPr fontId="2"/>
  </si>
  <si>
    <t>脱炭素社会推進資金</t>
    <rPh sb="0" eb="9">
      <t>ダツタンソシャカイスイシンシキン</t>
    </rPh>
    <phoneticPr fontId="1"/>
  </si>
  <si>
    <t>伴走支援型借換資金</t>
    <rPh sb="0" eb="9">
      <t>バンソウシエンガタカリカエシキン</t>
    </rPh>
    <phoneticPr fontId="2"/>
  </si>
  <si>
    <t>令和5年度　新規融資実績</t>
    <rPh sb="0" eb="2">
      <t>レイワ</t>
    </rPh>
    <rPh sb="3" eb="5">
      <t>ネンド</t>
    </rPh>
    <rPh sb="4" eb="5">
      <t>ド</t>
    </rPh>
    <rPh sb="6" eb="8">
      <t>シンキ</t>
    </rPh>
    <rPh sb="8" eb="10">
      <t>ユウシ</t>
    </rPh>
    <rPh sb="10" eb="12">
      <t>ジッセキ</t>
    </rPh>
    <phoneticPr fontId="2"/>
  </si>
  <si>
    <t>経営者保証非提供資金</t>
    <rPh sb="0" eb="5">
      <t>ケイエイシャホショウ</t>
    </rPh>
    <rPh sb="5" eb="8">
      <t>ヒテイキョウ</t>
    </rPh>
    <rPh sb="8" eb="10">
      <t>シキン</t>
    </rPh>
    <phoneticPr fontId="1"/>
  </si>
  <si>
    <t>6年0か月</t>
    <rPh sb="1" eb="2">
      <t>ネン</t>
    </rPh>
    <rPh sb="4" eb="5">
      <t>ゲツ</t>
    </rPh>
    <phoneticPr fontId="2"/>
  </si>
  <si>
    <t>6年11か月</t>
    <rPh sb="1" eb="2">
      <t>ネン</t>
    </rPh>
    <rPh sb="5" eb="6">
      <t>ゲツ</t>
    </rPh>
    <phoneticPr fontId="2"/>
  </si>
  <si>
    <t>8年0か月</t>
    <rPh sb="1" eb="2">
      <t>ネン</t>
    </rPh>
    <rPh sb="4" eb="5">
      <t>ゲツ</t>
    </rPh>
    <phoneticPr fontId="2"/>
  </si>
  <si>
    <t>9年4か月</t>
    <rPh sb="1" eb="2">
      <t>ネン</t>
    </rPh>
    <rPh sb="4" eb="5">
      <t>ゲツ</t>
    </rPh>
    <phoneticPr fontId="2"/>
  </si>
  <si>
    <t>7年10か月</t>
    <rPh sb="1" eb="2">
      <t>ネン</t>
    </rPh>
    <rPh sb="5" eb="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</si>
</sst>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38" fontId="3" fillId="0" borderId="9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2" borderId="9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horizontal="center" vertical="center" shrinkToFit="1"/>
    </xf>
    <xf numFmtId="38" fontId="3" fillId="0" borderId="1" xfId="1" applyFont="1" applyFill="1" applyBorder="1">
      <alignment vertical="center"/>
    </xf>
    <xf numFmtId="38" fontId="3" fillId="0" borderId="13" xfId="1" applyFont="1" applyFill="1" applyBorder="1" applyAlignment="1">
      <alignment vertical="center" wrapText="1"/>
    </xf>
    <xf numFmtId="38" fontId="3" fillId="0" borderId="14" xfId="1" applyFont="1" applyFill="1" applyBorder="1" applyAlignment="1">
      <alignment vertical="center" wrapText="1"/>
    </xf>
    <xf numFmtId="38" fontId="3" fillId="0" borderId="24" xfId="1" applyFont="1" applyBorder="1" applyAlignment="1">
      <alignment vertical="center" shrinkToFit="1"/>
    </xf>
    <xf numFmtId="38" fontId="3" fillId="0" borderId="17" xfId="1" applyFont="1" applyBorder="1" applyAlignment="1">
      <alignment vertical="center" shrinkToFit="1"/>
    </xf>
    <xf numFmtId="38" fontId="3" fillId="0" borderId="28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176" fontId="3" fillId="2" borderId="7" xfId="2" applyNumberFormat="1" applyFont="1" applyFill="1" applyBorder="1" applyAlignment="1">
      <alignment vertical="center"/>
    </xf>
    <xf numFmtId="176" fontId="3" fillId="2" borderId="30" xfId="2" applyNumberFormat="1" applyFont="1" applyFill="1" applyBorder="1" applyAlignment="1">
      <alignment vertical="center"/>
    </xf>
    <xf numFmtId="38" fontId="3" fillId="0" borderId="22" xfId="1" applyFont="1" applyFill="1" applyBorder="1">
      <alignment vertical="center"/>
    </xf>
    <xf numFmtId="38" fontId="3" fillId="0" borderId="5" xfId="1" applyFont="1" applyFill="1" applyBorder="1" applyAlignment="1">
      <alignment vertical="center" wrapText="1"/>
    </xf>
    <xf numFmtId="38" fontId="3" fillId="0" borderId="18" xfId="1" applyFont="1" applyFill="1" applyBorder="1" applyAlignment="1">
      <alignment vertical="center" wrapText="1"/>
    </xf>
    <xf numFmtId="38" fontId="3" fillId="0" borderId="35" xfId="1" applyFont="1" applyFill="1" applyBorder="1" applyAlignment="1">
      <alignment vertical="center" wrapText="1"/>
    </xf>
    <xf numFmtId="38" fontId="3" fillId="0" borderId="16" xfId="1" applyFont="1" applyBorder="1">
      <alignment vertical="center"/>
    </xf>
    <xf numFmtId="176" fontId="5" fillId="3" borderId="0" xfId="1" applyNumberFormat="1" applyFont="1" applyFill="1" applyBorder="1">
      <alignment vertical="center"/>
    </xf>
    <xf numFmtId="176" fontId="5" fillId="3" borderId="27" xfId="1" applyNumberFormat="1" applyFont="1" applyFill="1" applyBorder="1">
      <alignment vertical="center"/>
    </xf>
    <xf numFmtId="176" fontId="5" fillId="3" borderId="25" xfId="1" quotePrefix="1" applyNumberFormat="1" applyFont="1" applyFill="1" applyBorder="1" applyAlignment="1">
      <alignment horizontal="right" vertical="center"/>
    </xf>
    <xf numFmtId="176" fontId="5" fillId="3" borderId="24" xfId="1" quotePrefix="1" applyNumberFormat="1" applyFont="1" applyFill="1" applyBorder="1" applyAlignment="1">
      <alignment horizontal="right" vertical="center"/>
    </xf>
    <xf numFmtId="38" fontId="3" fillId="0" borderId="16" xfId="1" applyFont="1" applyFill="1" applyBorder="1">
      <alignment vertical="center"/>
    </xf>
    <xf numFmtId="38" fontId="3" fillId="0" borderId="7" xfId="1" applyFont="1" applyFill="1" applyBorder="1">
      <alignment vertical="center"/>
    </xf>
    <xf numFmtId="176" fontId="3" fillId="2" borderId="45" xfId="2" applyNumberFormat="1" applyFont="1" applyFill="1" applyBorder="1" applyAlignment="1">
      <alignment horizontal="right" vertical="center" shrinkToFit="1"/>
    </xf>
    <xf numFmtId="176" fontId="3" fillId="2" borderId="43" xfId="2" applyNumberFormat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center" vertical="center" shrinkToFit="1"/>
    </xf>
    <xf numFmtId="176" fontId="3" fillId="2" borderId="0" xfId="2" applyNumberFormat="1" applyFont="1" applyFill="1" applyBorder="1" applyAlignment="1">
      <alignment vertical="center" shrinkToFit="1"/>
    </xf>
    <xf numFmtId="38" fontId="3" fillId="0" borderId="46" xfId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center" vertical="center" shrinkToFit="1"/>
    </xf>
    <xf numFmtId="38" fontId="3" fillId="0" borderId="47" xfId="1" applyFont="1" applyBorder="1" applyAlignment="1">
      <alignment horizontal="center" vertical="center" shrinkToFit="1"/>
    </xf>
    <xf numFmtId="38" fontId="3" fillId="0" borderId="48" xfId="1" applyFont="1" applyBorder="1" applyAlignment="1">
      <alignment horizontal="center" vertical="center" shrinkToFit="1"/>
    </xf>
    <xf numFmtId="38" fontId="3" fillId="0" borderId="44" xfId="1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3" fillId="0" borderId="82" xfId="1" applyFont="1" applyBorder="1" applyAlignment="1">
      <alignment vertical="center"/>
    </xf>
    <xf numFmtId="38" fontId="3" fillId="0" borderId="84" xfId="1" applyFont="1" applyBorder="1" applyAlignment="1">
      <alignment horizontal="center" vertical="center" shrinkToFit="1"/>
    </xf>
    <xf numFmtId="38" fontId="3" fillId="0" borderId="42" xfId="1" applyFont="1" applyBorder="1">
      <alignment vertical="center"/>
    </xf>
    <xf numFmtId="177" fontId="3" fillId="0" borderId="45" xfId="1" applyNumberFormat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3" fillId="0" borderId="4" xfId="1" applyFont="1" applyFill="1" applyBorder="1">
      <alignment vertical="center"/>
    </xf>
    <xf numFmtId="176" fontId="3" fillId="3" borderId="15" xfId="2" applyNumberFormat="1" applyFont="1" applyFill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3" borderId="13" xfId="2" applyNumberFormat="1" applyFont="1" applyFill="1" applyBorder="1" applyAlignment="1">
      <alignment vertical="center"/>
    </xf>
    <xf numFmtId="176" fontId="3" fillId="2" borderId="4" xfId="2" applyNumberFormat="1" applyFont="1" applyFill="1" applyBorder="1" applyAlignment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176" fontId="3" fillId="2" borderId="20" xfId="2" applyNumberFormat="1" applyFont="1" applyFill="1" applyBorder="1" applyAlignment="1">
      <alignment vertical="center"/>
    </xf>
    <xf numFmtId="176" fontId="3" fillId="2" borderId="22" xfId="2" applyNumberFormat="1" applyFont="1" applyFill="1" applyBorder="1" applyAlignment="1">
      <alignment vertical="center"/>
    </xf>
    <xf numFmtId="176" fontId="3" fillId="2" borderId="23" xfId="2" applyNumberFormat="1" applyFont="1" applyFill="1" applyBorder="1" applyAlignment="1">
      <alignment vertical="center"/>
    </xf>
    <xf numFmtId="38" fontId="3" fillId="0" borderId="25" xfId="1" applyFont="1" applyBorder="1">
      <alignment vertical="center"/>
    </xf>
    <xf numFmtId="38" fontId="3" fillId="0" borderId="24" xfId="1" applyFont="1" applyBorder="1">
      <alignment vertical="center"/>
    </xf>
    <xf numFmtId="176" fontId="3" fillId="2" borderId="27" xfId="2" applyNumberFormat="1" applyFont="1" applyFill="1" applyBorder="1" applyAlignment="1">
      <alignment vertical="center"/>
    </xf>
    <xf numFmtId="38" fontId="3" fillId="2" borderId="25" xfId="1" applyFont="1" applyFill="1" applyBorder="1">
      <alignment vertical="center"/>
    </xf>
    <xf numFmtId="38" fontId="3" fillId="2" borderId="24" xfId="1" applyFont="1" applyFill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38" fontId="3" fillId="0" borderId="17" xfId="1" applyFont="1" applyFill="1" applyBorder="1" applyAlignment="1">
      <alignment vertical="center" shrinkToFit="1"/>
    </xf>
    <xf numFmtId="176" fontId="3" fillId="3" borderId="34" xfId="2" applyNumberFormat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 shrinkToFit="1"/>
    </xf>
    <xf numFmtId="176" fontId="3" fillId="2" borderId="25" xfId="1" applyNumberFormat="1" applyFont="1" applyFill="1" applyBorder="1" applyAlignment="1">
      <alignment horizontal="right" vertical="center"/>
    </xf>
    <xf numFmtId="176" fontId="3" fillId="2" borderId="24" xfId="2" applyNumberFormat="1" applyFont="1" applyFill="1" applyBorder="1" applyAlignment="1">
      <alignment horizontal="right" vertical="center"/>
    </xf>
    <xf numFmtId="176" fontId="3" fillId="3" borderId="0" xfId="2" applyNumberFormat="1" applyFont="1" applyFill="1" applyBorder="1" applyAlignment="1">
      <alignment vertical="center"/>
    </xf>
    <xf numFmtId="0" fontId="5" fillId="0" borderId="24" xfId="0" applyFont="1" applyBorder="1" applyAlignment="1">
      <alignment vertical="center" shrinkToFit="1"/>
    </xf>
    <xf numFmtId="38" fontId="3" fillId="0" borderId="26" xfId="1" applyFont="1" applyBorder="1">
      <alignment vertical="center"/>
    </xf>
    <xf numFmtId="0" fontId="5" fillId="0" borderId="23" xfId="0" applyFont="1" applyBorder="1" applyAlignment="1">
      <alignment vertical="center" shrinkToFit="1"/>
    </xf>
    <xf numFmtId="38" fontId="3" fillId="0" borderId="36" xfId="1" applyFont="1" applyBorder="1">
      <alignment vertical="center"/>
    </xf>
    <xf numFmtId="38" fontId="3" fillId="0" borderId="37" xfId="1" applyFont="1" applyBorder="1">
      <alignment vertical="center"/>
    </xf>
    <xf numFmtId="176" fontId="3" fillId="2" borderId="0" xfId="1" applyNumberFormat="1" applyFont="1" applyFill="1" applyBorder="1">
      <alignment vertical="center"/>
    </xf>
    <xf numFmtId="176" fontId="3" fillId="2" borderId="27" xfId="1" applyNumberFormat="1" applyFont="1" applyFill="1" applyBorder="1">
      <alignment vertical="center"/>
    </xf>
    <xf numFmtId="38" fontId="3" fillId="0" borderId="9" xfId="1" applyFont="1" applyBorder="1">
      <alignment vertical="center"/>
    </xf>
    <xf numFmtId="38" fontId="3" fillId="0" borderId="31" xfId="1" applyFont="1" applyBorder="1">
      <alignment vertical="center"/>
    </xf>
    <xf numFmtId="176" fontId="3" fillId="2" borderId="29" xfId="1" applyNumberFormat="1" applyFont="1" applyFill="1" applyBorder="1" applyAlignment="1">
      <alignment horizontal="right" vertical="center"/>
    </xf>
    <xf numFmtId="176" fontId="3" fillId="2" borderId="30" xfId="1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>
      <alignment vertical="center"/>
    </xf>
    <xf numFmtId="176" fontId="3" fillId="2" borderId="30" xfId="1" applyNumberFormat="1" applyFont="1" applyFill="1" applyBorder="1">
      <alignment vertical="center"/>
    </xf>
    <xf numFmtId="38" fontId="3" fillId="0" borderId="4" xfId="1" applyFont="1" applyFill="1" applyBorder="1" applyAlignment="1">
      <alignment vertical="center" shrinkToFit="1"/>
    </xf>
    <xf numFmtId="38" fontId="3" fillId="0" borderId="23" xfId="1" applyFont="1" applyBorder="1">
      <alignment vertical="center"/>
    </xf>
    <xf numFmtId="176" fontId="3" fillId="2" borderId="22" xfId="1" applyNumberFormat="1" applyFont="1" applyFill="1" applyBorder="1">
      <alignment vertical="center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26" xfId="1" applyNumberFormat="1" applyFont="1" applyFill="1" applyBorder="1" applyAlignment="1">
      <alignment horizontal="right" vertical="center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 applyAlignment="1">
      <alignment vertical="center" shrinkToFit="1"/>
    </xf>
    <xf numFmtId="38" fontId="3" fillId="0" borderId="24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28" xfId="1" applyFont="1" applyFill="1" applyBorder="1">
      <alignment vertical="center"/>
    </xf>
    <xf numFmtId="176" fontId="3" fillId="3" borderId="36" xfId="2" applyNumberFormat="1" applyFont="1" applyFill="1" applyBorder="1" applyAlignment="1">
      <alignment vertical="center"/>
    </xf>
    <xf numFmtId="176" fontId="3" fillId="2" borderId="40" xfId="2" applyNumberFormat="1" applyFont="1" applyFill="1" applyBorder="1" applyAlignment="1">
      <alignment vertical="center"/>
    </xf>
    <xf numFmtId="176" fontId="3" fillId="3" borderId="16" xfId="2" applyNumberFormat="1" applyFont="1" applyFill="1" applyBorder="1" applyAlignment="1">
      <alignment vertical="center"/>
    </xf>
    <xf numFmtId="176" fontId="3" fillId="2" borderId="41" xfId="2" applyNumberFormat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 shrinkToFit="1"/>
    </xf>
    <xf numFmtId="38" fontId="3" fillId="0" borderId="29" xfId="1" applyFont="1" applyFill="1" applyBorder="1">
      <alignment vertical="center"/>
    </xf>
    <xf numFmtId="38" fontId="3" fillId="0" borderId="8" xfId="1" applyFont="1" applyFill="1" applyBorder="1" applyAlignment="1">
      <alignment vertical="center" shrinkToFit="1"/>
    </xf>
    <xf numFmtId="176" fontId="3" fillId="3" borderId="29" xfId="2" applyNumberFormat="1" applyFont="1" applyFill="1" applyBorder="1" applyAlignment="1">
      <alignment vertical="center"/>
    </xf>
    <xf numFmtId="38" fontId="3" fillId="0" borderId="44" xfId="1" applyFont="1" applyFill="1" applyBorder="1" applyAlignment="1">
      <alignment vertical="center" shrinkToFit="1"/>
    </xf>
    <xf numFmtId="38" fontId="3" fillId="0" borderId="43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38" fontId="3" fillId="0" borderId="0" xfId="1" applyFont="1">
      <alignment vertical="center"/>
    </xf>
    <xf numFmtId="38" fontId="3" fillId="0" borderId="49" xfId="1" applyFont="1" applyBorder="1">
      <alignment vertical="center"/>
    </xf>
    <xf numFmtId="38" fontId="3" fillId="0" borderId="50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47" xfId="1" applyFont="1" applyBorder="1">
      <alignment vertical="center"/>
    </xf>
    <xf numFmtId="38" fontId="3" fillId="0" borderId="48" xfId="1" applyFont="1" applyBorder="1">
      <alignment vertical="center"/>
    </xf>
    <xf numFmtId="176" fontId="3" fillId="0" borderId="48" xfId="1" applyNumberFormat="1" applyFont="1" applyBorder="1">
      <alignment vertical="center"/>
    </xf>
    <xf numFmtId="38" fontId="3" fillId="0" borderId="52" xfId="1" applyFont="1" applyBorder="1">
      <alignment vertical="center"/>
    </xf>
    <xf numFmtId="38" fontId="3" fillId="0" borderId="53" xfId="1" applyFont="1" applyBorder="1">
      <alignment vertical="center"/>
    </xf>
    <xf numFmtId="38" fontId="3" fillId="0" borderId="54" xfId="1" applyFont="1" applyBorder="1">
      <alignment vertical="center"/>
    </xf>
    <xf numFmtId="38" fontId="3" fillId="0" borderId="55" xfId="1" applyFont="1" applyBorder="1">
      <alignment vertical="center"/>
    </xf>
    <xf numFmtId="38" fontId="3" fillId="0" borderId="56" xfId="1" applyFont="1" applyBorder="1">
      <alignment vertical="center"/>
    </xf>
    <xf numFmtId="176" fontId="3" fillId="0" borderId="57" xfId="1" applyNumberFormat="1" applyFont="1" applyBorder="1">
      <alignment vertical="center"/>
    </xf>
    <xf numFmtId="38" fontId="3" fillId="0" borderId="58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59" xfId="1" applyFont="1" applyBorder="1">
      <alignment vertical="center"/>
    </xf>
    <xf numFmtId="38" fontId="3" fillId="0" borderId="60" xfId="1" applyFont="1" applyBorder="1">
      <alignment vertical="center"/>
    </xf>
    <xf numFmtId="38" fontId="3" fillId="0" borderId="61" xfId="1" applyFont="1" applyBorder="1">
      <alignment vertical="center"/>
    </xf>
    <xf numFmtId="176" fontId="3" fillId="0" borderId="62" xfId="1" applyNumberFormat="1" applyFont="1" applyBorder="1">
      <alignment vertical="center"/>
    </xf>
    <xf numFmtId="38" fontId="3" fillId="0" borderId="57" xfId="1" applyFont="1" applyBorder="1">
      <alignment vertical="center"/>
    </xf>
    <xf numFmtId="38" fontId="3" fillId="0" borderId="62" xfId="1" applyFont="1" applyBorder="1">
      <alignment vertical="center"/>
    </xf>
    <xf numFmtId="38" fontId="3" fillId="0" borderId="63" xfId="1" applyFont="1" applyBorder="1">
      <alignment vertical="center"/>
    </xf>
    <xf numFmtId="38" fontId="3" fillId="0" borderId="64" xfId="1" applyFont="1" applyBorder="1">
      <alignment vertical="center"/>
    </xf>
    <xf numFmtId="38" fontId="3" fillId="0" borderId="38" xfId="1" applyFont="1" applyBorder="1">
      <alignment vertical="center"/>
    </xf>
    <xf numFmtId="38" fontId="3" fillId="0" borderId="65" xfId="1" applyFont="1" applyBorder="1">
      <alignment vertical="center"/>
    </xf>
    <xf numFmtId="38" fontId="3" fillId="0" borderId="66" xfId="1" applyFont="1" applyBorder="1">
      <alignment vertical="center"/>
    </xf>
    <xf numFmtId="38" fontId="3" fillId="0" borderId="67" xfId="1" applyFont="1" applyBorder="1">
      <alignment vertical="center"/>
    </xf>
    <xf numFmtId="38" fontId="3" fillId="0" borderId="68" xfId="1" applyFont="1" applyBorder="1">
      <alignment vertical="center"/>
    </xf>
    <xf numFmtId="38" fontId="3" fillId="0" borderId="69" xfId="1" applyFont="1" applyBorder="1">
      <alignment vertical="center"/>
    </xf>
    <xf numFmtId="38" fontId="3" fillId="0" borderId="70" xfId="1" applyFont="1" applyBorder="1">
      <alignment vertical="center"/>
    </xf>
    <xf numFmtId="38" fontId="3" fillId="0" borderId="71" xfId="1" applyFont="1" applyBorder="1">
      <alignment vertical="center"/>
    </xf>
    <xf numFmtId="38" fontId="3" fillId="0" borderId="72" xfId="1" applyFont="1" applyBorder="1">
      <alignment vertical="center"/>
    </xf>
    <xf numFmtId="38" fontId="3" fillId="0" borderId="73" xfId="1" applyFont="1" applyBorder="1">
      <alignment vertical="center"/>
    </xf>
    <xf numFmtId="38" fontId="3" fillId="0" borderId="74" xfId="1" applyFont="1" applyBorder="1">
      <alignment vertical="center"/>
    </xf>
    <xf numFmtId="38" fontId="3" fillId="0" borderId="75" xfId="1" applyFont="1" applyBorder="1" applyAlignment="1">
      <alignment vertical="center" shrinkToFit="1"/>
    </xf>
    <xf numFmtId="38" fontId="3" fillId="0" borderId="76" xfId="1" applyFont="1" applyBorder="1" applyAlignment="1">
      <alignment vertical="center" shrinkToFit="1"/>
    </xf>
    <xf numFmtId="176" fontId="3" fillId="0" borderId="76" xfId="1" applyNumberFormat="1" applyFont="1" applyBorder="1">
      <alignment vertical="center"/>
    </xf>
    <xf numFmtId="0" fontId="9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77" xfId="1" applyFont="1" applyBorder="1">
      <alignment vertical="center"/>
    </xf>
    <xf numFmtId="38" fontId="3" fillId="0" borderId="78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39" xfId="1" applyFont="1" applyBorder="1">
      <alignment vertical="center"/>
    </xf>
    <xf numFmtId="38" fontId="3" fillId="0" borderId="79" xfId="1" applyFont="1" applyBorder="1">
      <alignment vertical="center"/>
    </xf>
    <xf numFmtId="176" fontId="3" fillId="0" borderId="4" xfId="1" applyNumberFormat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81" xfId="1" applyFont="1" applyBorder="1">
      <alignment vertical="center"/>
    </xf>
    <xf numFmtId="176" fontId="3" fillId="0" borderId="28" xfId="1" applyNumberFormat="1" applyFont="1" applyBorder="1">
      <alignment vertical="center"/>
    </xf>
    <xf numFmtId="38" fontId="3" fillId="0" borderId="11" xfId="1" applyFont="1" applyBorder="1">
      <alignment vertical="center"/>
    </xf>
    <xf numFmtId="176" fontId="3" fillId="0" borderId="41" xfId="1" applyNumberFormat="1" applyFont="1" applyBorder="1">
      <alignment vertical="center"/>
    </xf>
    <xf numFmtId="38" fontId="3" fillId="0" borderId="83" xfId="1" applyFont="1" applyBorder="1">
      <alignment vertical="center"/>
    </xf>
    <xf numFmtId="38" fontId="3" fillId="0" borderId="84" xfId="1" applyFont="1" applyBorder="1">
      <alignment vertical="center"/>
    </xf>
    <xf numFmtId="176" fontId="3" fillId="0" borderId="43" xfId="1" applyNumberFormat="1" applyFont="1" applyBorder="1">
      <alignment vertical="center"/>
    </xf>
    <xf numFmtId="38" fontId="3" fillId="0" borderId="42" xfId="1" applyFont="1" applyBorder="1" applyAlignment="1">
      <alignment horizontal="center" vertical="center"/>
    </xf>
    <xf numFmtId="38" fontId="3" fillId="0" borderId="85" xfId="1" applyFont="1" applyBorder="1">
      <alignment vertical="center"/>
    </xf>
    <xf numFmtId="38" fontId="3" fillId="0" borderId="86" xfId="1" applyFont="1" applyBorder="1">
      <alignment vertical="center"/>
    </xf>
    <xf numFmtId="38" fontId="3" fillId="0" borderId="86" xfId="1" applyFont="1" applyBorder="1" applyAlignment="1">
      <alignment vertical="center" shrinkToFit="1"/>
    </xf>
    <xf numFmtId="38" fontId="3" fillId="0" borderId="57" xfId="1" applyFont="1" applyBorder="1" applyAlignment="1">
      <alignment vertical="center" shrinkToFit="1"/>
    </xf>
    <xf numFmtId="38" fontId="3" fillId="0" borderId="87" xfId="1" applyFont="1" applyBorder="1">
      <alignment vertical="center"/>
    </xf>
    <xf numFmtId="38" fontId="3" fillId="0" borderId="88" xfId="1" applyFont="1" applyBorder="1">
      <alignment vertical="center"/>
    </xf>
    <xf numFmtId="38" fontId="3" fillId="0" borderId="88" xfId="1" applyFont="1" applyFill="1" applyBorder="1">
      <alignment vertical="center"/>
    </xf>
    <xf numFmtId="176" fontId="3" fillId="0" borderId="61" xfId="1" applyNumberFormat="1" applyFont="1" applyBorder="1">
      <alignment vertical="center"/>
    </xf>
    <xf numFmtId="38" fontId="3" fillId="0" borderId="86" xfId="1" applyFont="1" applyFill="1" applyBorder="1">
      <alignment vertical="center"/>
    </xf>
    <xf numFmtId="177" fontId="3" fillId="0" borderId="0" xfId="1" applyNumberFormat="1" applyFont="1" applyFill="1" applyBorder="1" applyAlignment="1">
      <alignment horizontal="left" vertical="center"/>
    </xf>
    <xf numFmtId="38" fontId="3" fillId="0" borderId="83" xfId="1" applyFont="1" applyFill="1" applyBorder="1">
      <alignment vertical="center"/>
    </xf>
    <xf numFmtId="176" fontId="3" fillId="0" borderId="56" xfId="1" applyNumberFormat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89" xfId="1" applyFont="1" applyBorder="1">
      <alignment vertical="center"/>
    </xf>
    <xf numFmtId="177" fontId="3" fillId="0" borderId="44" xfId="1" applyNumberFormat="1" applyFont="1" applyBorder="1" applyAlignment="1">
      <alignment horizontal="center" vertical="center" shrinkToFit="1"/>
    </xf>
    <xf numFmtId="177" fontId="3" fillId="0" borderId="84" xfId="1" applyNumberFormat="1" applyFont="1" applyBorder="1" applyAlignment="1">
      <alignment horizontal="center" vertical="center" shrinkToFit="1"/>
    </xf>
    <xf numFmtId="176" fontId="3" fillId="2" borderId="43" xfId="2" applyNumberFormat="1" applyFont="1" applyFill="1" applyBorder="1" applyAlignment="1">
      <alignment vertical="center" shrinkToFit="1"/>
    </xf>
    <xf numFmtId="176" fontId="3" fillId="2" borderId="44" xfId="2" applyNumberFormat="1" applyFont="1" applyFill="1" applyBorder="1" applyAlignment="1">
      <alignment vertical="center" shrinkToFit="1"/>
    </xf>
    <xf numFmtId="38" fontId="3" fillId="0" borderId="42" xfId="1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6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0" borderId="42" xfId="1" applyFont="1" applyFill="1" applyBorder="1" applyAlignment="1">
      <alignment horizontal="center" vertical="center" shrinkToFit="1"/>
    </xf>
    <xf numFmtId="38" fontId="3" fillId="0" borderId="43" xfId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38" fontId="3" fillId="0" borderId="27" xfId="1" applyFont="1" applyBorder="1" applyAlignment="1">
      <alignment vertical="center" shrinkToFit="1"/>
    </xf>
    <xf numFmtId="0" fontId="5" fillId="0" borderId="19" xfId="0" applyFont="1" applyBorder="1" applyAlignment="1">
      <alignment vertical="center"/>
    </xf>
    <xf numFmtId="38" fontId="3" fillId="0" borderId="23" xfId="1" applyFont="1" applyBorder="1" applyAlignment="1">
      <alignment vertical="center" shrinkToFit="1"/>
    </xf>
    <xf numFmtId="0" fontId="5" fillId="0" borderId="27" xfId="0" applyFont="1" applyBorder="1" applyAlignment="1">
      <alignment vertical="center"/>
    </xf>
    <xf numFmtId="38" fontId="5" fillId="0" borderId="42" xfId="1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8" fontId="3" fillId="0" borderId="42" xfId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51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176" fontId="3" fillId="2" borderId="20" xfId="2" applyNumberFormat="1" applyFont="1" applyFill="1" applyBorder="1" applyAlignment="1">
      <alignment horizontal="right" vertical="center"/>
    </xf>
    <xf numFmtId="176" fontId="3" fillId="2" borderId="21" xfId="2" applyNumberFormat="1" applyFont="1" applyFill="1" applyBorder="1" applyAlignment="1">
      <alignment horizontal="right" vertical="center"/>
    </xf>
    <xf numFmtId="176" fontId="3" fillId="2" borderId="26" xfId="2" applyNumberFormat="1" applyFont="1" applyFill="1" applyBorder="1" applyAlignment="1">
      <alignment horizontal="right" vertical="center"/>
    </xf>
    <xf numFmtId="176" fontId="3" fillId="2" borderId="11" xfId="2" applyNumberFormat="1" applyFont="1" applyFill="1" applyBorder="1" applyAlignment="1">
      <alignment horizontal="right" vertical="center"/>
    </xf>
    <xf numFmtId="176" fontId="3" fillId="2" borderId="31" xfId="2" applyNumberFormat="1" applyFont="1" applyFill="1" applyBorder="1" applyAlignment="1">
      <alignment horizontal="right" vertical="center"/>
    </xf>
    <xf numFmtId="176" fontId="3" fillId="2" borderId="32" xfId="1" applyNumberFormat="1" applyFont="1" applyFill="1" applyBorder="1" applyAlignment="1">
      <alignment horizontal="right" vertical="center"/>
    </xf>
    <xf numFmtId="176" fontId="3" fillId="2" borderId="33" xfId="2" applyNumberFormat="1" applyFont="1" applyFill="1" applyBorder="1" applyAlignment="1">
      <alignment horizontal="right" vertical="center"/>
    </xf>
    <xf numFmtId="176" fontId="5" fillId="3" borderId="25" xfId="1" applyNumberFormat="1" applyFont="1" applyFill="1" applyBorder="1" applyAlignment="1">
      <alignment horizontal="right" vertical="center"/>
    </xf>
    <xf numFmtId="176" fontId="5" fillId="3" borderId="24" xfId="1" applyNumberFormat="1" applyFont="1" applyFill="1" applyBorder="1" applyAlignment="1">
      <alignment horizontal="right" vertical="center"/>
    </xf>
    <xf numFmtId="176" fontId="3" fillId="2" borderId="18" xfId="1" applyNumberFormat="1" applyFont="1" applyFill="1" applyBorder="1" applyAlignment="1">
      <alignment horizontal="right" vertical="center"/>
    </xf>
    <xf numFmtId="176" fontId="3" fillId="2" borderId="19" xfId="1" applyNumberFormat="1" applyFont="1" applyFill="1" applyBorder="1" applyAlignment="1">
      <alignment horizontal="right" vertical="center"/>
    </xf>
    <xf numFmtId="176" fontId="3" fillId="2" borderId="15" xfId="1" applyNumberFormat="1" applyFont="1" applyFill="1" applyBorder="1" applyAlignment="1">
      <alignment horizontal="right" vertical="center"/>
    </xf>
    <xf numFmtId="176" fontId="3" fillId="2" borderId="5" xfId="1" applyNumberFormat="1" applyFont="1" applyFill="1" applyBorder="1" applyAlignment="1">
      <alignment horizontal="right" vertical="center"/>
    </xf>
    <xf numFmtId="176" fontId="3" fillId="2" borderId="39" xfId="2" applyNumberFormat="1" applyFont="1" applyFill="1" applyBorder="1" applyAlignment="1">
      <alignment vertical="center"/>
    </xf>
    <xf numFmtId="176" fontId="3" fillId="2" borderId="14" xfId="2" applyNumberFormat="1" applyFont="1" applyFill="1" applyBorder="1" applyAlignment="1">
      <alignment vertical="center"/>
    </xf>
    <xf numFmtId="176" fontId="3" fillId="2" borderId="28" xfId="2" applyNumberFormat="1" applyFont="1" applyFill="1" applyBorder="1" applyAlignment="1">
      <alignment vertical="center"/>
    </xf>
    <xf numFmtId="176" fontId="3" fillId="2" borderId="28" xfId="2" applyNumberFormat="1" applyFont="1" applyFill="1" applyBorder="1" applyAlignment="1">
      <alignment horizontal="right" vertical="center"/>
    </xf>
  </cellXfs>
  <cellStyles count="3">
    <cellStyle name="パーセント 2" xfId="2" xr:uid="{00000000-0005-0000-0000-000000000000}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2"/>
  <sheetViews>
    <sheetView tabSelected="1" view="pageBreakPreview" zoomScale="90" zoomScaleNormal="100" zoomScaleSheetLayoutView="90" workbookViewId="0">
      <selection activeCell="H74" sqref="H74"/>
    </sheetView>
  </sheetViews>
  <sheetFormatPr defaultColWidth="9" defaultRowHeight="13.2" x14ac:dyDescent="0.45"/>
  <cols>
    <col min="1" max="1" width="3.59765625" style="42" customWidth="1"/>
    <col min="2" max="2" width="3.09765625" style="42" customWidth="1"/>
    <col min="3" max="3" width="22.09765625" style="42" customWidth="1"/>
    <col min="4" max="9" width="10.3984375" style="42" customWidth="1"/>
    <col min="10" max="10" width="9.59765625" style="42" customWidth="1"/>
    <col min="11" max="16384" width="9" style="42"/>
  </cols>
  <sheetData>
    <row r="1" spans="2:10" ht="6" customHeight="1" x14ac:dyDescent="0.45"/>
    <row r="2" spans="2:10" ht="23.25" customHeight="1" x14ac:dyDescent="0.2">
      <c r="B2" s="43" t="s">
        <v>66</v>
      </c>
      <c r="J2" s="44"/>
    </row>
    <row r="3" spans="2:10" ht="3.75" customHeight="1" thickBot="1" x14ac:dyDescent="0.5">
      <c r="B3" s="45"/>
      <c r="J3" s="44"/>
    </row>
    <row r="4" spans="2:10" ht="13.5" customHeight="1" x14ac:dyDescent="0.45">
      <c r="B4" s="180" t="s">
        <v>0</v>
      </c>
      <c r="C4" s="181"/>
      <c r="D4" s="184" t="s">
        <v>1</v>
      </c>
      <c r="E4" s="185"/>
      <c r="F4" s="186" t="s">
        <v>2</v>
      </c>
      <c r="G4" s="187"/>
      <c r="H4" s="188" t="s">
        <v>3</v>
      </c>
      <c r="I4" s="189"/>
    </row>
    <row r="5" spans="2:10" ht="13.5" customHeight="1" thickBot="1" x14ac:dyDescent="0.5">
      <c r="B5" s="182"/>
      <c r="C5" s="183"/>
      <c r="D5" s="1" t="s">
        <v>4</v>
      </c>
      <c r="E5" s="2" t="s">
        <v>5</v>
      </c>
      <c r="F5" s="3" t="s">
        <v>4</v>
      </c>
      <c r="G5" s="4" t="s">
        <v>6</v>
      </c>
      <c r="H5" s="5" t="s">
        <v>4</v>
      </c>
      <c r="I5" s="6" t="s">
        <v>6</v>
      </c>
    </row>
    <row r="6" spans="2:10" ht="13.5" customHeight="1" x14ac:dyDescent="0.45">
      <c r="B6" s="7" t="s">
        <v>7</v>
      </c>
      <c r="C6" s="46"/>
      <c r="D6" s="8">
        <f>SUM(D7:D13)</f>
        <v>1065</v>
      </c>
      <c r="E6" s="9">
        <f>SUM(E7:E13)</f>
        <v>5204582</v>
      </c>
      <c r="F6" s="47">
        <v>1.2171428571428571</v>
      </c>
      <c r="G6" s="48">
        <v>1.3031001502253381</v>
      </c>
      <c r="H6" s="49">
        <f>D6/$D$33</f>
        <v>0.26479363500745895</v>
      </c>
      <c r="I6" s="50">
        <f>E6/$E$33</f>
        <v>8.399788718260047E-2</v>
      </c>
    </row>
    <row r="7" spans="2:10" ht="13.5" customHeight="1" x14ac:dyDescent="0.45">
      <c r="B7" s="20"/>
      <c r="C7" s="11" t="s">
        <v>8</v>
      </c>
      <c r="D7" s="51">
        <v>222</v>
      </c>
      <c r="E7" s="52">
        <v>1460740</v>
      </c>
      <c r="F7" s="221">
        <v>1.3536585365853659</v>
      </c>
      <c r="G7" s="222">
        <v>1.4671381896450419</v>
      </c>
      <c r="H7" s="54"/>
      <c r="I7" s="55"/>
    </row>
    <row r="8" spans="2:10" ht="13.5" customHeight="1" x14ac:dyDescent="0.45">
      <c r="B8" s="20"/>
      <c r="C8" s="10" t="s">
        <v>9</v>
      </c>
      <c r="D8" s="56">
        <v>0</v>
      </c>
      <c r="E8" s="57">
        <v>0</v>
      </c>
      <c r="F8" s="221" t="s">
        <v>10</v>
      </c>
      <c r="G8" s="223" t="s">
        <v>10</v>
      </c>
      <c r="H8" s="54"/>
      <c r="I8" s="58"/>
    </row>
    <row r="9" spans="2:10" ht="13.5" customHeight="1" x14ac:dyDescent="0.45">
      <c r="B9" s="20"/>
      <c r="C9" s="11" t="s">
        <v>11</v>
      </c>
      <c r="D9" s="51">
        <v>813</v>
      </c>
      <c r="E9" s="52">
        <v>3621842</v>
      </c>
      <c r="F9" s="221">
        <v>1.185131195335277</v>
      </c>
      <c r="G9" s="223">
        <v>1.2554649946739203</v>
      </c>
      <c r="H9" s="54"/>
      <c r="I9" s="58"/>
    </row>
    <row r="10" spans="2:10" ht="13.5" customHeight="1" x14ac:dyDescent="0.45">
      <c r="B10" s="20"/>
      <c r="C10" s="11" t="s">
        <v>67</v>
      </c>
      <c r="D10" s="51">
        <v>0</v>
      </c>
      <c r="E10" s="52">
        <v>0</v>
      </c>
      <c r="F10" s="221" t="s">
        <v>10</v>
      </c>
      <c r="G10" s="223" t="s">
        <v>10</v>
      </c>
      <c r="H10" s="54"/>
      <c r="I10" s="58"/>
    </row>
    <row r="11" spans="2:10" ht="13.5" customHeight="1" x14ac:dyDescent="0.45">
      <c r="B11" s="20"/>
      <c r="C11" s="12" t="s">
        <v>12</v>
      </c>
      <c r="D11" s="59">
        <v>16</v>
      </c>
      <c r="E11" s="60">
        <v>59500</v>
      </c>
      <c r="F11" s="221">
        <v>1.3333333333333333</v>
      </c>
      <c r="G11" s="223">
        <v>1.202020202020202</v>
      </c>
      <c r="H11" s="54"/>
      <c r="I11" s="58"/>
    </row>
    <row r="12" spans="2:10" ht="13.5" customHeight="1" x14ac:dyDescent="0.45">
      <c r="B12" s="20"/>
      <c r="C12" s="12" t="s">
        <v>13</v>
      </c>
      <c r="D12" s="56">
        <v>14</v>
      </c>
      <c r="E12" s="57">
        <v>62500</v>
      </c>
      <c r="F12" s="221">
        <v>1.0769230769230769</v>
      </c>
      <c r="G12" s="223">
        <v>0.9765625</v>
      </c>
      <c r="H12" s="54"/>
      <c r="I12" s="58"/>
    </row>
    <row r="13" spans="2:10" ht="13.5" customHeight="1" thickBot="1" x14ac:dyDescent="0.5">
      <c r="B13" s="61"/>
      <c r="C13" s="13" t="s">
        <v>14</v>
      </c>
      <c r="D13" s="61">
        <v>0</v>
      </c>
      <c r="E13" s="62">
        <v>0</v>
      </c>
      <c r="F13" s="224" t="s">
        <v>10</v>
      </c>
      <c r="G13" s="225" t="s">
        <v>10</v>
      </c>
      <c r="H13" s="14"/>
      <c r="I13" s="15"/>
    </row>
    <row r="14" spans="2:10" ht="13.5" customHeight="1" x14ac:dyDescent="0.45">
      <c r="B14" s="16" t="s">
        <v>15</v>
      </c>
      <c r="C14" s="63"/>
      <c r="D14" s="8">
        <f>SUM(D15:D23)</f>
        <v>949</v>
      </c>
      <c r="E14" s="17">
        <f>SUM(E15:E23)</f>
        <v>13240158</v>
      </c>
      <c r="F14" s="226">
        <v>1.2859078590785908</v>
      </c>
      <c r="G14" s="227">
        <v>1.4989866676689982</v>
      </c>
      <c r="H14" s="64">
        <f>D14/$D$33</f>
        <v>0.23595226255594232</v>
      </c>
      <c r="I14" s="50">
        <f>E14/$E$33</f>
        <v>0.21368580569271561</v>
      </c>
    </row>
    <row r="15" spans="2:10" ht="13.5" customHeight="1" x14ac:dyDescent="0.45">
      <c r="B15" s="16"/>
      <c r="C15" s="65" t="s">
        <v>16</v>
      </c>
      <c r="D15" s="18">
        <v>231</v>
      </c>
      <c r="E15" s="19">
        <v>5725090</v>
      </c>
      <c r="F15" s="66">
        <v>3.85</v>
      </c>
      <c r="G15" s="67">
        <v>3.4057644259369422</v>
      </c>
      <c r="H15" s="68"/>
      <c r="I15" s="58"/>
    </row>
    <row r="16" spans="2:10" ht="13.5" customHeight="1" x14ac:dyDescent="0.45">
      <c r="B16" s="20"/>
      <c r="C16" s="69" t="s">
        <v>17</v>
      </c>
      <c r="D16" s="56">
        <v>7</v>
      </c>
      <c r="E16" s="70">
        <v>88300</v>
      </c>
      <c r="F16" s="228">
        <v>0.875</v>
      </c>
      <c r="G16" s="229">
        <v>0.85645004849660522</v>
      </c>
      <c r="H16" s="21"/>
      <c r="I16" s="22"/>
    </row>
    <row r="17" spans="2:9" ht="13.5" customHeight="1" x14ac:dyDescent="0.45">
      <c r="B17" s="20"/>
      <c r="C17" s="69" t="s">
        <v>18</v>
      </c>
      <c r="D17" s="56">
        <v>0</v>
      </c>
      <c r="E17" s="70">
        <v>0</v>
      </c>
      <c r="F17" s="23" t="s">
        <v>10</v>
      </c>
      <c r="G17" s="24" t="s">
        <v>10</v>
      </c>
      <c r="H17" s="21"/>
      <c r="I17" s="22"/>
    </row>
    <row r="18" spans="2:9" ht="13.5" customHeight="1" x14ac:dyDescent="0.45">
      <c r="B18" s="20"/>
      <c r="C18" s="69" t="s">
        <v>19</v>
      </c>
      <c r="D18" s="56">
        <v>0</v>
      </c>
      <c r="E18" s="70">
        <v>0</v>
      </c>
      <c r="F18" s="23" t="s">
        <v>10</v>
      </c>
      <c r="G18" s="24" t="s">
        <v>10</v>
      </c>
      <c r="H18" s="21"/>
      <c r="I18" s="22"/>
    </row>
    <row r="19" spans="2:9" ht="13.5" customHeight="1" x14ac:dyDescent="0.45">
      <c r="B19" s="20"/>
      <c r="C19" s="69" t="s">
        <v>20</v>
      </c>
      <c r="D19" s="56">
        <v>474</v>
      </c>
      <c r="E19" s="70">
        <v>3010078</v>
      </c>
      <c r="F19" s="228">
        <v>1.1312649164677804</v>
      </c>
      <c r="G19" s="229">
        <v>1.1476363497721944</v>
      </c>
      <c r="H19" s="21"/>
      <c r="I19" s="22"/>
    </row>
    <row r="20" spans="2:9" ht="13.5" customHeight="1" x14ac:dyDescent="0.45">
      <c r="B20" s="20"/>
      <c r="C20" s="69" t="s">
        <v>21</v>
      </c>
      <c r="D20" s="56">
        <v>123</v>
      </c>
      <c r="E20" s="70">
        <v>1654186</v>
      </c>
      <c r="F20" s="228">
        <v>0.84246575342465757</v>
      </c>
      <c r="G20" s="229">
        <v>0.82180060410953459</v>
      </c>
      <c r="H20" s="21"/>
      <c r="I20" s="22"/>
    </row>
    <row r="21" spans="2:9" ht="13.5" customHeight="1" x14ac:dyDescent="0.45">
      <c r="B21" s="20"/>
      <c r="C21" s="69" t="s">
        <v>64</v>
      </c>
      <c r="D21" s="56">
        <v>2</v>
      </c>
      <c r="E21" s="70">
        <v>26000</v>
      </c>
      <c r="F21" s="228">
        <v>1</v>
      </c>
      <c r="G21" s="229">
        <v>1.6982364467668192</v>
      </c>
      <c r="H21" s="21"/>
      <c r="I21" s="22"/>
    </row>
    <row r="22" spans="2:9" ht="13.5" customHeight="1" x14ac:dyDescent="0.45">
      <c r="B22" s="20"/>
      <c r="C22" s="71" t="s">
        <v>22</v>
      </c>
      <c r="D22" s="72">
        <v>95</v>
      </c>
      <c r="E22" s="73">
        <v>2164660</v>
      </c>
      <c r="F22" s="230">
        <v>1.1309523809523809</v>
      </c>
      <c r="G22" s="231">
        <v>1.3015813841621069</v>
      </c>
      <c r="H22" s="74"/>
      <c r="I22" s="75"/>
    </row>
    <row r="23" spans="2:9" ht="13.5" customHeight="1" thickBot="1" x14ac:dyDescent="0.5">
      <c r="B23" s="20"/>
      <c r="C23" s="71" t="s">
        <v>23</v>
      </c>
      <c r="D23" s="76">
        <v>17</v>
      </c>
      <c r="E23" s="77">
        <v>571844</v>
      </c>
      <c r="F23" s="78">
        <v>0.89473684210526316</v>
      </c>
      <c r="G23" s="79">
        <v>0.77854973253877813</v>
      </c>
      <c r="H23" s="80"/>
      <c r="I23" s="81"/>
    </row>
    <row r="24" spans="2:9" ht="13.5" customHeight="1" x14ac:dyDescent="0.45">
      <c r="B24" s="7" t="s">
        <v>24</v>
      </c>
      <c r="C24" s="82"/>
      <c r="D24" s="8">
        <f>SUM(D25:D28)</f>
        <v>85</v>
      </c>
      <c r="E24" s="9">
        <f>SUM(E25:E28)</f>
        <v>1217791</v>
      </c>
      <c r="F24" s="232">
        <v>0.53797468354430378</v>
      </c>
      <c r="G24" s="233">
        <v>0.58024834889107324</v>
      </c>
      <c r="H24" s="49">
        <f>D24/$D$33</f>
        <v>2.1133764296369966E-2</v>
      </c>
      <c r="I24" s="50">
        <f>E24/$E$33</f>
        <v>1.9654195289840033E-2</v>
      </c>
    </row>
    <row r="25" spans="2:9" ht="13.5" customHeight="1" x14ac:dyDescent="0.45">
      <c r="B25" s="20"/>
      <c r="C25" s="69" t="s">
        <v>25</v>
      </c>
      <c r="D25" s="72">
        <v>57</v>
      </c>
      <c r="E25" s="83">
        <v>776170</v>
      </c>
      <c r="F25" s="85">
        <v>0.55882352941176472</v>
      </c>
      <c r="G25" s="86">
        <v>0.65238842902963345</v>
      </c>
      <c r="H25" s="84"/>
      <c r="I25" s="75"/>
    </row>
    <row r="26" spans="2:9" ht="13.5" customHeight="1" x14ac:dyDescent="0.45">
      <c r="B26" s="20"/>
      <c r="C26" s="69" t="s">
        <v>26</v>
      </c>
      <c r="D26" s="72">
        <v>0</v>
      </c>
      <c r="E26" s="83">
        <v>0</v>
      </c>
      <c r="F26" s="85" t="s">
        <v>10</v>
      </c>
      <c r="G26" s="86" t="s">
        <v>10</v>
      </c>
      <c r="H26" s="84"/>
      <c r="I26" s="75"/>
    </row>
    <row r="27" spans="2:9" ht="13.5" customHeight="1" x14ac:dyDescent="0.45">
      <c r="B27" s="20"/>
      <c r="C27" s="69" t="s">
        <v>27</v>
      </c>
      <c r="D27" s="72">
        <v>28</v>
      </c>
      <c r="E27" s="83">
        <v>441621</v>
      </c>
      <c r="F27" s="85">
        <v>0.53846153846153844</v>
      </c>
      <c r="G27" s="86">
        <v>0.5009431939735407</v>
      </c>
      <c r="H27" s="84"/>
      <c r="I27" s="75"/>
    </row>
    <row r="28" spans="2:9" ht="13.5" customHeight="1" thickBot="1" x14ac:dyDescent="0.5">
      <c r="B28" s="20"/>
      <c r="C28" s="69" t="s">
        <v>28</v>
      </c>
      <c r="D28" s="72">
        <v>0</v>
      </c>
      <c r="E28" s="83">
        <v>0</v>
      </c>
      <c r="F28" s="85" t="s">
        <v>10</v>
      </c>
      <c r="G28" s="86" t="s">
        <v>10</v>
      </c>
      <c r="H28" s="84"/>
      <c r="I28" s="75"/>
    </row>
    <row r="29" spans="2:9" ht="13.5" customHeight="1" x14ac:dyDescent="0.45">
      <c r="B29" s="7" t="s">
        <v>29</v>
      </c>
      <c r="C29" s="46"/>
      <c r="D29" s="87">
        <f>SUM(D31:D32)</f>
        <v>1923</v>
      </c>
      <c r="E29" s="88">
        <f>SUM(E30:E32)</f>
        <v>42298337</v>
      </c>
      <c r="F29" s="234">
        <v>3.997920997920998</v>
      </c>
      <c r="G29" s="235">
        <v>4.1019596209717877</v>
      </c>
      <c r="H29" s="49">
        <f>D29/D33</f>
        <v>0.47812033814022875</v>
      </c>
      <c r="I29" s="50">
        <f>E29/E33</f>
        <v>0.68266211183484393</v>
      </c>
    </row>
    <row r="30" spans="2:9" ht="13.5" customHeight="1" x14ac:dyDescent="0.45">
      <c r="B30" s="16"/>
      <c r="C30" s="89" t="s">
        <v>30</v>
      </c>
      <c r="D30" s="90">
        <v>0</v>
      </c>
      <c r="E30" s="91">
        <v>0</v>
      </c>
      <c r="F30" s="221" t="s">
        <v>10</v>
      </c>
      <c r="G30" s="237" t="s">
        <v>10</v>
      </c>
      <c r="H30" s="92"/>
      <c r="I30" s="93"/>
    </row>
    <row r="31" spans="2:9" ht="13.5" customHeight="1" x14ac:dyDescent="0.45">
      <c r="B31" s="25"/>
      <c r="C31" s="89" t="s">
        <v>31</v>
      </c>
      <c r="D31" s="90">
        <v>0</v>
      </c>
      <c r="E31" s="91">
        <v>0</v>
      </c>
      <c r="F31" s="221" t="s">
        <v>10</v>
      </c>
      <c r="G31" s="237" t="s">
        <v>10</v>
      </c>
      <c r="H31" s="94"/>
      <c r="I31" s="95"/>
    </row>
    <row r="32" spans="2:9" ht="13.5" customHeight="1" thickBot="1" x14ac:dyDescent="0.5">
      <c r="B32" s="26"/>
      <c r="C32" s="96" t="s">
        <v>65</v>
      </c>
      <c r="D32" s="97">
        <v>1923</v>
      </c>
      <c r="E32" s="98">
        <v>42298337</v>
      </c>
      <c r="F32" s="53">
        <v>5.809667673716012</v>
      </c>
      <c r="G32" s="236">
        <v>5.4045443911336948</v>
      </c>
      <c r="H32" s="99"/>
      <c r="I32" s="95"/>
    </row>
    <row r="33" spans="2:10" ht="13.5" customHeight="1" thickBot="1" x14ac:dyDescent="0.5">
      <c r="B33" s="190" t="s">
        <v>32</v>
      </c>
      <c r="C33" s="191"/>
      <c r="D33" s="100">
        <f>D6+D14+D24+D29</f>
        <v>4022</v>
      </c>
      <c r="E33" s="101">
        <f>E6+E14+E24+E29</f>
        <v>61960868</v>
      </c>
      <c r="F33" s="27">
        <v>1.785968028419183</v>
      </c>
      <c r="G33" s="28">
        <v>2.4551385000066768</v>
      </c>
      <c r="H33" s="177">
        <f>H6+H14+H24+H29</f>
        <v>1</v>
      </c>
      <c r="I33" s="176">
        <f>I6+I14+I24+I29</f>
        <v>1</v>
      </c>
    </row>
    <row r="34" spans="2:10" ht="13.5" customHeight="1" x14ac:dyDescent="0.45">
      <c r="B34" s="29"/>
      <c r="C34" s="29"/>
      <c r="D34" s="102"/>
      <c r="E34" s="102"/>
      <c r="F34" s="30"/>
      <c r="G34" s="30"/>
      <c r="H34" s="30"/>
      <c r="I34" s="30"/>
    </row>
    <row r="35" spans="2:10" ht="6" customHeight="1" x14ac:dyDescent="0.45"/>
    <row r="36" spans="2:10" x14ac:dyDescent="0.45">
      <c r="I36" s="103" t="s">
        <v>33</v>
      </c>
    </row>
    <row r="37" spans="2:10" ht="14.4" x14ac:dyDescent="0.45">
      <c r="B37" s="45" t="s">
        <v>34</v>
      </c>
      <c r="I37" s="104" t="s">
        <v>35</v>
      </c>
    </row>
    <row r="38" spans="2:10" ht="6" customHeight="1" thickBot="1" x14ac:dyDescent="0.5">
      <c r="B38" s="45"/>
    </row>
    <row r="39" spans="2:10" ht="13.8" thickBot="1" x14ac:dyDescent="0.25">
      <c r="B39" s="178" t="s">
        <v>36</v>
      </c>
      <c r="C39" s="179"/>
      <c r="D39" s="31" t="s">
        <v>37</v>
      </c>
      <c r="E39" s="32" t="s">
        <v>38</v>
      </c>
      <c r="F39" s="32" t="s">
        <v>39</v>
      </c>
      <c r="G39" s="33" t="s">
        <v>40</v>
      </c>
      <c r="H39" s="34" t="s">
        <v>41</v>
      </c>
      <c r="I39" s="34" t="s">
        <v>42</v>
      </c>
      <c r="J39" s="105"/>
    </row>
    <row r="40" spans="2:10" x14ac:dyDescent="0.45">
      <c r="B40" s="180" t="s">
        <v>43</v>
      </c>
      <c r="C40" s="192"/>
      <c r="D40" s="106">
        <v>138</v>
      </c>
      <c r="E40" s="107">
        <v>115</v>
      </c>
      <c r="F40" s="108">
        <v>16</v>
      </c>
      <c r="G40" s="109">
        <v>412</v>
      </c>
      <c r="H40" s="110">
        <f>SUM(D40:G40)</f>
        <v>681</v>
      </c>
      <c r="I40" s="111">
        <f>ROUND(H40/$H$52,3)</f>
        <v>0.16900000000000001</v>
      </c>
      <c r="J40" s="105"/>
    </row>
    <row r="41" spans="2:10" x14ac:dyDescent="0.45">
      <c r="B41" s="193"/>
      <c r="C41" s="194"/>
      <c r="D41" s="112">
        <v>735802</v>
      </c>
      <c r="E41" s="113">
        <v>2121128</v>
      </c>
      <c r="F41" s="114">
        <v>241930</v>
      </c>
      <c r="G41" s="115">
        <v>10327226.6</v>
      </c>
      <c r="H41" s="116">
        <f t="shared" ref="H41:H52" si="0">SUM(D41:G41)</f>
        <v>13426086.6</v>
      </c>
      <c r="I41" s="117">
        <f>ROUND(H41/$H$53,3)</f>
        <v>0.217</v>
      </c>
      <c r="J41" s="105"/>
    </row>
    <row r="42" spans="2:10" x14ac:dyDescent="0.45">
      <c r="B42" s="195" t="s">
        <v>44</v>
      </c>
      <c r="C42" s="197" t="s">
        <v>45</v>
      </c>
      <c r="D42" s="118">
        <v>139</v>
      </c>
      <c r="E42" s="119">
        <v>121</v>
      </c>
      <c r="F42" s="120">
        <v>8</v>
      </c>
      <c r="G42" s="121">
        <v>260</v>
      </c>
      <c r="H42" s="122">
        <f t="shared" si="0"/>
        <v>528</v>
      </c>
      <c r="I42" s="123">
        <f>ROUND(H42/$H$52,3)</f>
        <v>0.13100000000000001</v>
      </c>
      <c r="J42" s="105"/>
    </row>
    <row r="43" spans="2:10" x14ac:dyDescent="0.45">
      <c r="B43" s="196"/>
      <c r="C43" s="198"/>
      <c r="D43" s="112">
        <v>699010</v>
      </c>
      <c r="E43" s="113">
        <v>1536480</v>
      </c>
      <c r="F43" s="114">
        <v>100200</v>
      </c>
      <c r="G43" s="115">
        <v>5048561</v>
      </c>
      <c r="H43" s="124">
        <f t="shared" si="0"/>
        <v>7384251</v>
      </c>
      <c r="I43" s="117">
        <f>ROUND(H43/$H$53,3)</f>
        <v>0.11899999999999999</v>
      </c>
      <c r="J43" s="105"/>
    </row>
    <row r="44" spans="2:10" x14ac:dyDescent="0.45">
      <c r="B44" s="196"/>
      <c r="C44" s="199" t="s">
        <v>46</v>
      </c>
      <c r="D44" s="118">
        <v>49</v>
      </c>
      <c r="E44" s="119">
        <v>60</v>
      </c>
      <c r="F44" s="120">
        <v>5</v>
      </c>
      <c r="G44" s="121">
        <v>182</v>
      </c>
      <c r="H44" s="125">
        <f t="shared" si="0"/>
        <v>296</v>
      </c>
      <c r="I44" s="123">
        <f>ROUND(H44/$H$52,3)</f>
        <v>7.3999999999999996E-2</v>
      </c>
      <c r="J44" s="105"/>
    </row>
    <row r="45" spans="2:10" x14ac:dyDescent="0.45">
      <c r="B45" s="196"/>
      <c r="C45" s="198"/>
      <c r="D45" s="112">
        <v>365200</v>
      </c>
      <c r="E45" s="113">
        <v>895270</v>
      </c>
      <c r="F45" s="114">
        <v>64500</v>
      </c>
      <c r="G45" s="115">
        <v>4644905.25</v>
      </c>
      <c r="H45" s="116">
        <f t="shared" si="0"/>
        <v>5969875.25</v>
      </c>
      <c r="I45" s="117">
        <f>ROUND(H45/$H$53,3)</f>
        <v>9.6000000000000002E-2</v>
      </c>
      <c r="J45" s="105"/>
    </row>
    <row r="46" spans="2:10" x14ac:dyDescent="0.45">
      <c r="B46" s="196"/>
      <c r="C46" s="199" t="s">
        <v>47</v>
      </c>
      <c r="D46" s="118">
        <v>60</v>
      </c>
      <c r="E46" s="119">
        <v>86</v>
      </c>
      <c r="F46" s="120">
        <v>8</v>
      </c>
      <c r="G46" s="121">
        <v>127</v>
      </c>
      <c r="H46" s="122">
        <f t="shared" si="0"/>
        <v>281</v>
      </c>
      <c r="I46" s="123">
        <f>ROUND(H46/$H$52,3)</f>
        <v>7.0000000000000007E-2</v>
      </c>
      <c r="J46" s="105"/>
    </row>
    <row r="47" spans="2:10" x14ac:dyDescent="0.45">
      <c r="B47" s="196"/>
      <c r="C47" s="198"/>
      <c r="D47" s="112">
        <v>174300</v>
      </c>
      <c r="E47" s="113">
        <v>666260</v>
      </c>
      <c r="F47" s="114">
        <v>61200</v>
      </c>
      <c r="G47" s="115">
        <v>1659653.2</v>
      </c>
      <c r="H47" s="124">
        <f t="shared" si="0"/>
        <v>2561413.2000000002</v>
      </c>
      <c r="I47" s="117">
        <f>ROUND(H47/$H$53,3)</f>
        <v>4.1000000000000002E-2</v>
      </c>
      <c r="J47" s="105"/>
    </row>
    <row r="48" spans="2:10" x14ac:dyDescent="0.45">
      <c r="B48" s="196"/>
      <c r="C48" s="199" t="s">
        <v>48</v>
      </c>
      <c r="D48" s="118">
        <v>387</v>
      </c>
      <c r="E48" s="119">
        <v>210</v>
      </c>
      <c r="F48" s="120">
        <v>24</v>
      </c>
      <c r="G48" s="121">
        <v>531</v>
      </c>
      <c r="H48" s="125">
        <f t="shared" si="0"/>
        <v>1152</v>
      </c>
      <c r="I48" s="123">
        <f>ROUND(H48/$H$52,3)</f>
        <v>0.28599999999999998</v>
      </c>
      <c r="J48" s="105"/>
    </row>
    <row r="49" spans="2:10" x14ac:dyDescent="0.45">
      <c r="B49" s="196"/>
      <c r="C49" s="198"/>
      <c r="D49" s="112">
        <v>1951320</v>
      </c>
      <c r="E49" s="113">
        <v>2725260</v>
      </c>
      <c r="F49" s="114">
        <v>412611</v>
      </c>
      <c r="G49" s="115">
        <v>11969693</v>
      </c>
      <c r="H49" s="116">
        <f t="shared" si="0"/>
        <v>17058884</v>
      </c>
      <c r="I49" s="117">
        <f>ROUND(H49/$H$53,3)</f>
        <v>0.27500000000000002</v>
      </c>
      <c r="J49" s="105"/>
    </row>
    <row r="50" spans="2:10" x14ac:dyDescent="0.45">
      <c r="B50" s="196"/>
      <c r="C50" s="199" t="s">
        <v>49</v>
      </c>
      <c r="D50" s="126">
        <v>292</v>
      </c>
      <c r="E50" s="127">
        <v>357</v>
      </c>
      <c r="F50" s="128">
        <v>24</v>
      </c>
      <c r="G50" s="73">
        <v>411</v>
      </c>
      <c r="H50" s="129">
        <f t="shared" si="0"/>
        <v>1084</v>
      </c>
      <c r="I50" s="123">
        <f>ROUND(H50/$H$52,3)</f>
        <v>0.27</v>
      </c>
      <c r="J50" s="105"/>
    </row>
    <row r="51" spans="2:10" ht="13.8" thickBot="1" x14ac:dyDescent="0.5">
      <c r="B51" s="196"/>
      <c r="C51" s="200"/>
      <c r="D51" s="130">
        <v>1278950</v>
      </c>
      <c r="E51" s="131">
        <v>5295760</v>
      </c>
      <c r="F51" s="132">
        <v>337350</v>
      </c>
      <c r="G51" s="133">
        <v>8648298</v>
      </c>
      <c r="H51" s="124">
        <f t="shared" si="0"/>
        <v>15560358</v>
      </c>
      <c r="I51" s="117">
        <f>ROUND(H51/$H$53,3)</f>
        <v>0.251</v>
      </c>
      <c r="J51" s="105"/>
    </row>
    <row r="52" spans="2:10" x14ac:dyDescent="0.45">
      <c r="B52" s="203" t="s">
        <v>50</v>
      </c>
      <c r="C52" s="204"/>
      <c r="D52" s="134">
        <f t="shared" ref="D52:G53" si="1">D40+D42+D44+D46+D48+D50</f>
        <v>1065</v>
      </c>
      <c r="E52" s="135">
        <f t="shared" si="1"/>
        <v>949</v>
      </c>
      <c r="F52" s="135">
        <f t="shared" si="1"/>
        <v>85</v>
      </c>
      <c r="G52" s="136">
        <f t="shared" si="1"/>
        <v>1923</v>
      </c>
      <c r="H52" s="110">
        <f t="shared" si="0"/>
        <v>4022</v>
      </c>
      <c r="I52" s="111">
        <f>I40+I42+I44+I46+I48+I50</f>
        <v>1</v>
      </c>
      <c r="J52" s="105"/>
    </row>
    <row r="53" spans="2:10" ht="13.8" thickBot="1" x14ac:dyDescent="0.5">
      <c r="B53" s="205"/>
      <c r="C53" s="206"/>
      <c r="D53" s="137">
        <f>D41+D43+D45+D47+D49+D51</f>
        <v>5204582</v>
      </c>
      <c r="E53" s="138">
        <f t="shared" si="1"/>
        <v>13240158</v>
      </c>
      <c r="F53" s="138">
        <f t="shared" si="1"/>
        <v>1217791</v>
      </c>
      <c r="G53" s="139">
        <f>G41+G43+G45+G47+G49+G51</f>
        <v>42298337.049999997</v>
      </c>
      <c r="H53" s="140">
        <f>SUM(D53:G53)</f>
        <v>61960868.049999997</v>
      </c>
      <c r="I53" s="141">
        <f>I41+I43+I45+I47+I49+I51+0.001</f>
        <v>1</v>
      </c>
      <c r="J53" s="105"/>
    </row>
    <row r="54" spans="2:10" x14ac:dyDescent="0.45">
      <c r="B54" s="142"/>
    </row>
    <row r="55" spans="2:10" ht="14.4" x14ac:dyDescent="0.2">
      <c r="B55" s="43" t="s">
        <v>51</v>
      </c>
      <c r="I55" s="103" t="s">
        <v>52</v>
      </c>
    </row>
    <row r="56" spans="2:10" ht="3" customHeight="1" thickBot="1" x14ac:dyDescent="0.5">
      <c r="B56" s="45"/>
    </row>
    <row r="57" spans="2:10" ht="13.8" thickBot="1" x14ac:dyDescent="0.5">
      <c r="B57" s="143"/>
      <c r="C57" s="144"/>
      <c r="D57" s="35" t="s">
        <v>37</v>
      </c>
      <c r="E57" s="32" t="s">
        <v>38</v>
      </c>
      <c r="F57" s="32" t="s">
        <v>39</v>
      </c>
      <c r="G57" s="32" t="s">
        <v>40</v>
      </c>
      <c r="H57" s="34" t="s">
        <v>41</v>
      </c>
      <c r="I57" s="34" t="s">
        <v>42</v>
      </c>
      <c r="J57" s="105"/>
    </row>
    <row r="58" spans="2:10" x14ac:dyDescent="0.45">
      <c r="B58" s="36" t="s">
        <v>53</v>
      </c>
      <c r="C58" s="145"/>
      <c r="D58" s="146">
        <v>960</v>
      </c>
      <c r="E58" s="147">
        <v>617</v>
      </c>
      <c r="F58" s="147">
        <v>45</v>
      </c>
      <c r="G58" s="147">
        <v>1163</v>
      </c>
      <c r="H58" s="148">
        <f>SUM(D58:G58)</f>
        <v>2785</v>
      </c>
      <c r="I58" s="149">
        <f>H58/$H$61</f>
        <v>0.69244157135753359</v>
      </c>
      <c r="J58" s="105"/>
    </row>
    <row r="59" spans="2:10" x14ac:dyDescent="0.45">
      <c r="B59" s="37" t="s">
        <v>54</v>
      </c>
      <c r="C59" s="150"/>
      <c r="D59" s="56">
        <v>89</v>
      </c>
      <c r="E59" s="151">
        <v>190</v>
      </c>
      <c r="F59" s="151">
        <v>32</v>
      </c>
      <c r="G59" s="151">
        <v>568</v>
      </c>
      <c r="H59" s="152">
        <f>SUM(D59:G59)</f>
        <v>879</v>
      </c>
      <c r="I59" s="153">
        <f>H59/$H$61</f>
        <v>0.21854798607657883</v>
      </c>
      <c r="J59" s="105"/>
    </row>
    <row r="60" spans="2:10" ht="13.8" thickBot="1" x14ac:dyDescent="0.5">
      <c r="B60" s="38" t="s">
        <v>55</v>
      </c>
      <c r="C60" s="127"/>
      <c r="D60" s="76">
        <v>16</v>
      </c>
      <c r="E60" s="154">
        <v>142</v>
      </c>
      <c r="F60" s="154">
        <v>8</v>
      </c>
      <c r="G60" s="154">
        <v>192</v>
      </c>
      <c r="H60" s="125">
        <f>SUM(D60:G60)</f>
        <v>358</v>
      </c>
      <c r="I60" s="155">
        <f>1-I58-I59</f>
        <v>8.9010442565887582E-2</v>
      </c>
      <c r="J60" s="105"/>
    </row>
    <row r="61" spans="2:10" ht="13.8" thickBot="1" x14ac:dyDescent="0.5">
      <c r="B61" s="207" t="s">
        <v>50</v>
      </c>
      <c r="C61" s="208"/>
      <c r="D61" s="61">
        <f>SUM(D58:D60)</f>
        <v>1065</v>
      </c>
      <c r="E61" s="156">
        <f>SUM(E58:E60)</f>
        <v>949</v>
      </c>
      <c r="F61" s="156">
        <f>SUM(F58:F60)</f>
        <v>85</v>
      </c>
      <c r="G61" s="156">
        <f>SUM(G58:G60)</f>
        <v>1923</v>
      </c>
      <c r="H61" s="157">
        <f>SUM(D61:G61)</f>
        <v>4022</v>
      </c>
      <c r="I61" s="158">
        <f>H61/H61</f>
        <v>1</v>
      </c>
      <c r="J61" s="105"/>
    </row>
    <row r="63" spans="2:10" x14ac:dyDescent="0.45">
      <c r="I63" s="103" t="s">
        <v>33</v>
      </c>
    </row>
    <row r="64" spans="2:10" ht="14.4" x14ac:dyDescent="0.2">
      <c r="B64" s="43" t="s">
        <v>56</v>
      </c>
      <c r="I64" s="104" t="s">
        <v>35</v>
      </c>
    </row>
    <row r="65" spans="2:10" ht="3" customHeight="1" thickBot="1" x14ac:dyDescent="0.5">
      <c r="B65" s="45"/>
      <c r="C65" s="105"/>
      <c r="D65" s="105"/>
      <c r="E65" s="105"/>
      <c r="F65" s="105"/>
      <c r="G65" s="105"/>
      <c r="H65" s="105"/>
      <c r="I65" s="105"/>
      <c r="J65" s="105"/>
    </row>
    <row r="66" spans="2:10" ht="13.8" thickBot="1" x14ac:dyDescent="0.5">
      <c r="B66" s="159"/>
      <c r="C66" s="144"/>
      <c r="D66" s="35" t="s">
        <v>37</v>
      </c>
      <c r="E66" s="32" t="s">
        <v>38</v>
      </c>
      <c r="F66" s="32" t="s">
        <v>39</v>
      </c>
      <c r="G66" s="32" t="s">
        <v>40</v>
      </c>
      <c r="H66" s="39" t="s">
        <v>41</v>
      </c>
      <c r="I66" s="39" t="s">
        <v>42</v>
      </c>
    </row>
    <row r="67" spans="2:10" x14ac:dyDescent="0.45">
      <c r="B67" s="209" t="s">
        <v>57</v>
      </c>
      <c r="C67" s="210"/>
      <c r="D67" s="160">
        <v>680</v>
      </c>
      <c r="E67" s="135">
        <v>450</v>
      </c>
      <c r="F67" s="135">
        <v>68</v>
      </c>
      <c r="G67" s="135">
        <v>1809</v>
      </c>
      <c r="H67" s="122">
        <f t="shared" ref="H67:H74" si="2">SUM(D67:G67)</f>
        <v>3007</v>
      </c>
      <c r="I67" s="123">
        <f>H67/$H$73</f>
        <v>0.74763799104922923</v>
      </c>
    </row>
    <row r="68" spans="2:10" x14ac:dyDescent="0.45">
      <c r="B68" s="211"/>
      <c r="C68" s="212"/>
      <c r="D68" s="51">
        <v>3492212</v>
      </c>
      <c r="E68" s="161">
        <v>7297904</v>
      </c>
      <c r="F68" s="161">
        <v>1064291</v>
      </c>
      <c r="G68" s="162">
        <v>40320849.050000004</v>
      </c>
      <c r="H68" s="163">
        <f t="shared" si="2"/>
        <v>52175256.050000004</v>
      </c>
      <c r="I68" s="117">
        <f>H68/$H$74</f>
        <v>0.84206786786616039</v>
      </c>
    </row>
    <row r="69" spans="2:10" x14ac:dyDescent="0.45">
      <c r="B69" s="213" t="s">
        <v>58</v>
      </c>
      <c r="C69" s="214"/>
      <c r="D69" s="164">
        <v>214</v>
      </c>
      <c r="E69" s="165">
        <v>303</v>
      </c>
      <c r="F69" s="166">
        <v>9</v>
      </c>
      <c r="G69" s="165">
        <v>29</v>
      </c>
      <c r="H69" s="125">
        <f t="shared" si="2"/>
        <v>555</v>
      </c>
      <c r="I69" s="167">
        <f>H69/$H$73</f>
        <v>0.13799104922923919</v>
      </c>
    </row>
    <row r="70" spans="2:10" x14ac:dyDescent="0.45">
      <c r="B70" s="211"/>
      <c r="C70" s="212"/>
      <c r="D70" s="51">
        <v>815790</v>
      </c>
      <c r="E70" s="161">
        <v>3929186</v>
      </c>
      <c r="F70" s="168">
        <v>73100</v>
      </c>
      <c r="G70" s="161">
        <v>380450</v>
      </c>
      <c r="H70" s="116">
        <f t="shared" si="2"/>
        <v>5198526</v>
      </c>
      <c r="I70" s="117">
        <f>H70/$H$74</f>
        <v>8.3900148006399652E-2</v>
      </c>
    </row>
    <row r="71" spans="2:10" x14ac:dyDescent="0.45">
      <c r="B71" s="213" t="s">
        <v>59</v>
      </c>
      <c r="C71" s="214"/>
      <c r="D71" s="164">
        <v>171</v>
      </c>
      <c r="E71" s="165">
        <v>196</v>
      </c>
      <c r="F71" s="166">
        <v>8</v>
      </c>
      <c r="G71" s="165">
        <v>85</v>
      </c>
      <c r="H71" s="129">
        <f t="shared" si="2"/>
        <v>460</v>
      </c>
      <c r="I71" s="123">
        <f>1-I67-I69</f>
        <v>0.11437095972153158</v>
      </c>
      <c r="J71" s="169"/>
    </row>
    <row r="72" spans="2:10" ht="13.8" thickBot="1" x14ac:dyDescent="0.5">
      <c r="B72" s="215"/>
      <c r="C72" s="216"/>
      <c r="D72" s="61">
        <v>896580</v>
      </c>
      <c r="E72" s="156">
        <v>2013068</v>
      </c>
      <c r="F72" s="170">
        <v>80400</v>
      </c>
      <c r="G72" s="156">
        <v>1597038</v>
      </c>
      <c r="H72" s="124">
        <f t="shared" si="2"/>
        <v>4587086</v>
      </c>
      <c r="I72" s="171">
        <f>ROUND(H72/$H$74,4)</f>
        <v>7.3999999999999996E-2</v>
      </c>
    </row>
    <row r="73" spans="2:10" x14ac:dyDescent="0.45">
      <c r="B73" s="217" t="s">
        <v>50</v>
      </c>
      <c r="C73" s="218"/>
      <c r="D73" s="134">
        <f t="shared" ref="D73:G74" si="3">D67+D69+D71</f>
        <v>1065</v>
      </c>
      <c r="E73" s="135">
        <f t="shared" si="3"/>
        <v>949</v>
      </c>
      <c r="F73" s="135">
        <f t="shared" si="3"/>
        <v>85</v>
      </c>
      <c r="G73" s="136">
        <f t="shared" si="3"/>
        <v>1923</v>
      </c>
      <c r="H73" s="110">
        <f t="shared" si="2"/>
        <v>4022</v>
      </c>
      <c r="I73" s="111">
        <f>I67+I69+I71</f>
        <v>1</v>
      </c>
    </row>
    <row r="74" spans="2:10" ht="13.8" thickBot="1" x14ac:dyDescent="0.5">
      <c r="B74" s="219"/>
      <c r="C74" s="220"/>
      <c r="D74" s="137">
        <f>D68+D70+D72</f>
        <v>5204582</v>
      </c>
      <c r="E74" s="138">
        <f t="shared" si="3"/>
        <v>13240158</v>
      </c>
      <c r="F74" s="138">
        <f t="shared" si="3"/>
        <v>1217791</v>
      </c>
      <c r="G74" s="139">
        <f>G68+G70+G72</f>
        <v>42298337.050000004</v>
      </c>
      <c r="H74" s="140">
        <f t="shared" si="2"/>
        <v>61960868.050000004</v>
      </c>
      <c r="I74" s="141">
        <f>I68+I70+I72</f>
        <v>0.99996801587256001</v>
      </c>
    </row>
    <row r="75" spans="2:10" ht="13.8" thickBot="1" x14ac:dyDescent="0.5">
      <c r="B75" s="40" t="s">
        <v>60</v>
      </c>
      <c r="C75" s="144"/>
      <c r="D75" s="172">
        <f>D74/D73</f>
        <v>4886.9314553990607</v>
      </c>
      <c r="E75" s="144">
        <f>E74/E73</f>
        <v>13951.694415173868</v>
      </c>
      <c r="F75" s="173">
        <f>F74/F73</f>
        <v>14326.952941176471</v>
      </c>
      <c r="G75" s="173">
        <f>G74/G73</f>
        <v>21996.015106604267</v>
      </c>
      <c r="H75" s="157">
        <f>H74/H73</f>
        <v>15405.486834908008</v>
      </c>
      <c r="I75" s="157"/>
    </row>
    <row r="77" spans="2:10" ht="14.4" x14ac:dyDescent="0.2">
      <c r="B77" s="43" t="s">
        <v>61</v>
      </c>
      <c r="C77" s="105"/>
      <c r="D77" s="105"/>
      <c r="E77" s="105"/>
      <c r="F77" s="105"/>
      <c r="G77" s="105"/>
      <c r="H77" s="105"/>
      <c r="I77" s="105"/>
      <c r="J77" s="105"/>
    </row>
    <row r="78" spans="2:10" ht="3" customHeight="1" thickBot="1" x14ac:dyDescent="0.5">
      <c r="B78" s="45"/>
      <c r="C78" s="105"/>
      <c r="D78" s="105"/>
      <c r="E78" s="105"/>
      <c r="F78" s="105"/>
      <c r="G78" s="105"/>
      <c r="H78" s="105"/>
      <c r="I78" s="105"/>
      <c r="J78" s="105"/>
    </row>
    <row r="79" spans="2:10" ht="13.8" thickBot="1" x14ac:dyDescent="0.5">
      <c r="B79" s="143"/>
      <c r="C79" s="144"/>
      <c r="D79" s="35" t="s">
        <v>37</v>
      </c>
      <c r="E79" s="32" t="s">
        <v>38</v>
      </c>
      <c r="F79" s="32" t="s">
        <v>39</v>
      </c>
      <c r="G79" s="32" t="s">
        <v>40</v>
      </c>
      <c r="H79" s="34" t="s">
        <v>62</v>
      </c>
      <c r="I79" s="105"/>
    </row>
    <row r="80" spans="2:10" ht="13.8" thickBot="1" x14ac:dyDescent="0.5">
      <c r="B80" s="201" t="s">
        <v>63</v>
      </c>
      <c r="C80" s="202"/>
      <c r="D80" s="174" t="s">
        <v>68</v>
      </c>
      <c r="E80" s="41" t="s">
        <v>69</v>
      </c>
      <c r="F80" s="41" t="s">
        <v>70</v>
      </c>
      <c r="G80" s="41" t="s">
        <v>71</v>
      </c>
      <c r="H80" s="175" t="s">
        <v>72</v>
      </c>
      <c r="I80" s="105"/>
    </row>
    <row r="81" spans="3:9" x14ac:dyDescent="0.45">
      <c r="C81" s="44"/>
      <c r="I81" s="105"/>
    </row>
    <row r="82" spans="3:9" x14ac:dyDescent="0.45">
      <c r="C82" s="44"/>
    </row>
  </sheetData>
  <mergeCells count="20">
    <mergeCell ref="B80:C80"/>
    <mergeCell ref="B52:C53"/>
    <mergeCell ref="B61:C61"/>
    <mergeCell ref="B67:C68"/>
    <mergeCell ref="B69:C70"/>
    <mergeCell ref="B71:C72"/>
    <mergeCell ref="B73:C74"/>
    <mergeCell ref="B40:C41"/>
    <mergeCell ref="B42:B51"/>
    <mergeCell ref="C42:C43"/>
    <mergeCell ref="C44:C45"/>
    <mergeCell ref="C46:C47"/>
    <mergeCell ref="C48:C49"/>
    <mergeCell ref="C50:C51"/>
    <mergeCell ref="B39:C39"/>
    <mergeCell ref="B4:C5"/>
    <mergeCell ref="D4:E4"/>
    <mergeCell ref="F4:G4"/>
    <mergeCell ref="H4:I4"/>
    <mergeCell ref="B33:C33"/>
  </mergeCells>
  <phoneticPr fontId="1"/>
  <pageMargins left="0.9055118110236221" right="0.511811023622047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田邊 恭子</cp:lastModifiedBy>
  <cp:lastPrinted>2024-05-31T01:15:37Z</cp:lastPrinted>
  <dcterms:created xsi:type="dcterms:W3CDTF">2022-09-29T23:52:47Z</dcterms:created>
  <dcterms:modified xsi:type="dcterms:W3CDTF">2024-05-31T01:25:18Z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2024-05-31T01:25:18Z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6674a3be-91a8-44df-898d-0e31d0621c0d</vt:lpwstr>
  </property>
  <property fmtid="{D5CDD505-2E9C-101B-9397-08002B2CF9AE}" pid="8" name="MSIP_Label_defa4170-0d19-0005-0004-bc88714345d2_ContentBits">
    <vt:lpwstr>0</vt:lpwstr>
  </property>
</Properties>
</file>