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entai.local\fssroot1\3007商工労働部\0612商業・金融課\30　資金融資係\R04ファイル\照会回答（他課)\040912（デジタル戦略推進課←管理調整）令和4年度オープンデータのデータ提供について（依頼）\制度融資\"/>
    </mc:Choice>
  </mc:AlternateContent>
  <bookViews>
    <workbookView xWindow="0" yWindow="0" windowWidth="20490" windowHeight="7680"/>
  </bookViews>
  <sheets>
    <sheet name="R3" sheetId="1" r:id="rId1"/>
  </sheets>
  <definedNames>
    <definedName name="_xlnm.Print_Area" localSheetId="0">'R3'!$A$1:$K$84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8" i="1" l="1"/>
  <c r="G88" i="1"/>
  <c r="H87" i="1"/>
  <c r="G87" i="1"/>
  <c r="F87" i="1"/>
  <c r="F88" i="1" s="1"/>
  <c r="E87" i="1"/>
  <c r="E88" i="1" s="1"/>
  <c r="D87" i="1"/>
  <c r="D88" i="1" s="1"/>
  <c r="H86" i="1"/>
  <c r="H85" i="1"/>
  <c r="I86" i="1" s="1"/>
  <c r="E79" i="1"/>
  <c r="D79" i="1"/>
  <c r="G78" i="1"/>
  <c r="G79" i="1" s="1"/>
  <c r="F78" i="1"/>
  <c r="F79" i="1" s="1"/>
  <c r="E78" i="1"/>
  <c r="D78" i="1"/>
  <c r="H78" i="1" s="1"/>
  <c r="H79" i="1" s="1"/>
  <c r="H77" i="1"/>
  <c r="G77" i="1"/>
  <c r="F77" i="1"/>
  <c r="E77" i="1"/>
  <c r="D77" i="1"/>
  <c r="H76" i="1"/>
  <c r="H75" i="1"/>
  <c r="H74" i="1"/>
  <c r="I74" i="1" s="1"/>
  <c r="H73" i="1"/>
  <c r="I73" i="1" s="1"/>
  <c r="H72" i="1"/>
  <c r="I72" i="1" s="1"/>
  <c r="H71" i="1"/>
  <c r="I71" i="1" s="1"/>
  <c r="G65" i="1"/>
  <c r="F65" i="1"/>
  <c r="E65" i="1"/>
  <c r="D65" i="1"/>
  <c r="H65" i="1" s="1"/>
  <c r="I65" i="1" s="1"/>
  <c r="H64" i="1"/>
  <c r="H63" i="1"/>
  <c r="I63" i="1" s="1"/>
  <c r="H62" i="1"/>
  <c r="I62" i="1" s="1"/>
  <c r="I64" i="1" s="1"/>
  <c r="G57" i="1"/>
  <c r="F57" i="1"/>
  <c r="H57" i="1" s="1"/>
  <c r="E57" i="1"/>
  <c r="D57" i="1"/>
  <c r="G56" i="1"/>
  <c r="F56" i="1"/>
  <c r="E56" i="1"/>
  <c r="D56" i="1"/>
  <c r="H56" i="1" s="1"/>
  <c r="H55" i="1"/>
  <c r="I55" i="1" s="1"/>
  <c r="H54" i="1"/>
  <c r="H53" i="1"/>
  <c r="I53" i="1" s="1"/>
  <c r="H52" i="1"/>
  <c r="H51" i="1"/>
  <c r="I51" i="1" s="1"/>
  <c r="H50" i="1"/>
  <c r="H49" i="1"/>
  <c r="H48" i="1"/>
  <c r="H47" i="1"/>
  <c r="H46" i="1"/>
  <c r="H45" i="1"/>
  <c r="H44" i="1"/>
  <c r="E37" i="1"/>
  <c r="I23" i="1" s="1"/>
  <c r="D37" i="1"/>
  <c r="H23" i="1" s="1"/>
  <c r="H32" i="1"/>
  <c r="H13" i="1"/>
  <c r="H6" i="1"/>
  <c r="I48" i="1" l="1"/>
  <c r="I50" i="1"/>
  <c r="I75" i="1"/>
  <c r="I77" i="1" s="1"/>
  <c r="I52" i="1"/>
  <c r="I76" i="1"/>
  <c r="I78" i="1" s="1"/>
  <c r="I46" i="1"/>
  <c r="I54" i="1"/>
  <c r="I45" i="1"/>
  <c r="I57" i="1" s="1"/>
  <c r="I47" i="1"/>
  <c r="I6" i="1"/>
  <c r="I13" i="1"/>
  <c r="I32" i="1"/>
  <c r="I56" i="1" l="1"/>
  <c r="I37" i="1"/>
</calcChain>
</file>

<file path=xl/comments1.xml><?xml version="1.0" encoding="utf-8"?>
<comments xmlns="http://schemas.openxmlformats.org/spreadsheetml/2006/main">
  <authors>
    <author>早川 百合香</author>
  </authors>
  <commentList>
    <comment ref="I4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端数調整-0.1</t>
        </r>
      </text>
    </comment>
  </commentList>
</comments>
</file>

<file path=xl/sharedStrings.xml><?xml version="1.0" encoding="utf-8"?>
<sst xmlns="http://schemas.openxmlformats.org/spreadsheetml/2006/main" count="125" uniqueCount="78">
  <si>
    <t>令和3年度　新規融資実績</t>
    <rPh sb="0" eb="2">
      <t>レイワ</t>
    </rPh>
    <rPh sb="3" eb="5">
      <t>ネンド</t>
    </rPh>
    <rPh sb="4" eb="5">
      <t>ド</t>
    </rPh>
    <rPh sb="6" eb="8">
      <t>シンキ</t>
    </rPh>
    <rPh sb="8" eb="10">
      <t>ユウシ</t>
    </rPh>
    <rPh sb="10" eb="12">
      <t>ジッセキ</t>
    </rPh>
    <phoneticPr fontId="2"/>
  </si>
  <si>
    <t>資金名</t>
    <rPh sb="0" eb="2">
      <t>シキン</t>
    </rPh>
    <rPh sb="2" eb="3">
      <t>メイ</t>
    </rPh>
    <phoneticPr fontId="2"/>
  </si>
  <si>
    <t>融資実績</t>
    <rPh sb="0" eb="2">
      <t>ユウシ</t>
    </rPh>
    <rPh sb="2" eb="4">
      <t>ジッセキ</t>
    </rPh>
    <phoneticPr fontId="2"/>
  </si>
  <si>
    <t>対前年度比</t>
    <rPh sb="0" eb="1">
      <t>タイ</t>
    </rPh>
    <rPh sb="1" eb="5">
      <t>ゼンネンドヒ</t>
    </rPh>
    <phoneticPr fontId="2"/>
  </si>
  <si>
    <t>構成比</t>
    <rPh sb="0" eb="2">
      <t>コウセイ</t>
    </rPh>
    <phoneticPr fontId="2"/>
  </si>
  <si>
    <t>件数</t>
    <rPh sb="0" eb="2">
      <t>ケンスウ</t>
    </rPh>
    <phoneticPr fontId="2"/>
  </si>
  <si>
    <t>金額（千円）</t>
    <rPh sb="0" eb="2">
      <t>キンガク</t>
    </rPh>
    <rPh sb="3" eb="5">
      <t>センエン</t>
    </rPh>
    <phoneticPr fontId="2"/>
  </si>
  <si>
    <t>金額</t>
    <rPh sb="0" eb="2">
      <t>キンガク</t>
    </rPh>
    <phoneticPr fontId="2"/>
  </si>
  <si>
    <t>（１）一般資金</t>
    <rPh sb="3" eb="5">
      <t>イッパン</t>
    </rPh>
    <rPh sb="5" eb="7">
      <t>シキン</t>
    </rPh>
    <phoneticPr fontId="2"/>
  </si>
  <si>
    <t>経営安定資金</t>
    <rPh sb="0" eb="2">
      <t>ケイエイ</t>
    </rPh>
    <rPh sb="2" eb="4">
      <t>アンテイ</t>
    </rPh>
    <rPh sb="4" eb="6">
      <t>シキン</t>
    </rPh>
    <phoneticPr fontId="2"/>
  </si>
  <si>
    <t>同和地区小規模事業資金枠</t>
    <rPh sb="0" eb="2">
      <t>ドウワ</t>
    </rPh>
    <rPh sb="2" eb="4">
      <t>チク</t>
    </rPh>
    <rPh sb="4" eb="7">
      <t>ショウキボ</t>
    </rPh>
    <rPh sb="7" eb="9">
      <t>ジギョウ</t>
    </rPh>
    <rPh sb="9" eb="11">
      <t>シキン</t>
    </rPh>
    <rPh sb="11" eb="12">
      <t>ワク</t>
    </rPh>
    <phoneticPr fontId="2"/>
  </si>
  <si>
    <t>--</t>
  </si>
  <si>
    <t>小規模企業資金</t>
    <rPh sb="0" eb="3">
      <t>ショウキボ</t>
    </rPh>
    <rPh sb="3" eb="5">
      <t>キギョウ</t>
    </rPh>
    <rPh sb="5" eb="7">
      <t>シキン</t>
    </rPh>
    <phoneticPr fontId="2"/>
  </si>
  <si>
    <t>季節資金（夏季）</t>
    <rPh sb="0" eb="2">
      <t>キセツ</t>
    </rPh>
    <rPh sb="2" eb="4">
      <t>シキン</t>
    </rPh>
    <rPh sb="5" eb="7">
      <t>カキ</t>
    </rPh>
    <phoneticPr fontId="2"/>
  </si>
  <si>
    <t>季節資金（年末）</t>
    <rPh sb="0" eb="2">
      <t>キセツ</t>
    </rPh>
    <rPh sb="2" eb="4">
      <t>シキン</t>
    </rPh>
    <rPh sb="5" eb="7">
      <t>ネンマツ</t>
    </rPh>
    <phoneticPr fontId="2"/>
  </si>
  <si>
    <t>売掛債権担保活用資金</t>
    <rPh sb="0" eb="2">
      <t>ウリカケ</t>
    </rPh>
    <rPh sb="2" eb="4">
      <t>サイケン</t>
    </rPh>
    <rPh sb="4" eb="6">
      <t>タンポ</t>
    </rPh>
    <rPh sb="6" eb="8">
      <t>カツヨウ</t>
    </rPh>
    <rPh sb="8" eb="10">
      <t>シキン</t>
    </rPh>
    <phoneticPr fontId="2"/>
  </si>
  <si>
    <t>（２）元気企業育成資金</t>
    <rPh sb="3" eb="5">
      <t>ゲンキ</t>
    </rPh>
    <rPh sb="5" eb="7">
      <t>キギョウ</t>
    </rPh>
    <rPh sb="7" eb="9">
      <t>イクセイ</t>
    </rPh>
    <rPh sb="9" eb="11">
      <t>シキン</t>
    </rPh>
    <phoneticPr fontId="2"/>
  </si>
  <si>
    <t>SDGs推進資金</t>
    <rPh sb="4" eb="6">
      <t>スイシン</t>
    </rPh>
    <rPh sb="6" eb="8">
      <t>シキン</t>
    </rPh>
    <phoneticPr fontId="4"/>
  </si>
  <si>
    <t>産業活性化資金・海外市場開拓支援資金　</t>
    <rPh sb="8" eb="10">
      <t>カイガイ</t>
    </rPh>
    <rPh sb="10" eb="12">
      <t>シジョウ</t>
    </rPh>
    <rPh sb="12" eb="14">
      <t>カイタク</t>
    </rPh>
    <rPh sb="14" eb="16">
      <t>シエン</t>
    </rPh>
    <rPh sb="16" eb="18">
      <t>シキン</t>
    </rPh>
    <phoneticPr fontId="2"/>
  </si>
  <si>
    <t>成長産業強化支援資金</t>
    <rPh sb="0" eb="2">
      <t>セイチョウ</t>
    </rPh>
    <rPh sb="2" eb="4">
      <t>サンギョウ</t>
    </rPh>
    <rPh sb="4" eb="6">
      <t>キョウカ</t>
    </rPh>
    <rPh sb="6" eb="8">
      <t>シエン</t>
    </rPh>
    <rPh sb="8" eb="10">
      <t>シキン</t>
    </rPh>
    <phoneticPr fontId="4"/>
  </si>
  <si>
    <t>地域未来投資支援資金</t>
    <rPh sb="0" eb="2">
      <t>チイキ</t>
    </rPh>
    <rPh sb="2" eb="4">
      <t>ミライ</t>
    </rPh>
    <rPh sb="4" eb="6">
      <t>トウシ</t>
    </rPh>
    <rPh sb="6" eb="8">
      <t>シエン</t>
    </rPh>
    <rPh sb="8" eb="10">
      <t>シキン</t>
    </rPh>
    <phoneticPr fontId="4"/>
  </si>
  <si>
    <t>創業支援資金</t>
  </si>
  <si>
    <t>経営合理化資金</t>
    <rPh sb="0" eb="2">
      <t>ケイエイ</t>
    </rPh>
    <rPh sb="2" eb="5">
      <t>ゴウリカ</t>
    </rPh>
    <rPh sb="5" eb="7">
      <t>シキン</t>
    </rPh>
    <phoneticPr fontId="4"/>
  </si>
  <si>
    <t>新エネルギー等支援資金</t>
  </si>
  <si>
    <t>雇用支援資金</t>
    <rPh sb="0" eb="2">
      <t>コヨウ</t>
    </rPh>
    <rPh sb="2" eb="4">
      <t>シエン</t>
    </rPh>
    <rPh sb="4" eb="6">
      <t>シキン</t>
    </rPh>
    <phoneticPr fontId="4"/>
  </si>
  <si>
    <t>事業承継支援資金</t>
    <rPh sb="0" eb="2">
      <t>ジギョウ</t>
    </rPh>
    <rPh sb="2" eb="4">
      <t>ショウケイ</t>
    </rPh>
    <rPh sb="4" eb="6">
      <t>シエン</t>
    </rPh>
    <rPh sb="6" eb="8">
      <t>シキン</t>
    </rPh>
    <phoneticPr fontId="4"/>
  </si>
  <si>
    <t>（３）特別経済対策資金</t>
    <rPh sb="3" eb="5">
      <t>トクベツ</t>
    </rPh>
    <rPh sb="5" eb="7">
      <t>ケイザイ</t>
    </rPh>
    <rPh sb="7" eb="9">
      <t>タイサク</t>
    </rPh>
    <rPh sb="9" eb="11">
      <t>シキン</t>
    </rPh>
    <phoneticPr fontId="2"/>
  </si>
  <si>
    <t>経済変動対策資金</t>
    <rPh sb="0" eb="2">
      <t>ケイザイ</t>
    </rPh>
    <rPh sb="2" eb="4">
      <t>ヘンドウ</t>
    </rPh>
    <rPh sb="4" eb="6">
      <t>タイサク</t>
    </rPh>
    <rPh sb="6" eb="8">
      <t>シキン</t>
    </rPh>
    <phoneticPr fontId="4"/>
  </si>
  <si>
    <t>関連倒産防止資金</t>
    <rPh sb="0" eb="2">
      <t>カンレン</t>
    </rPh>
    <rPh sb="2" eb="4">
      <t>トウサン</t>
    </rPh>
    <rPh sb="4" eb="6">
      <t>ボウシ</t>
    </rPh>
    <rPh sb="6" eb="8">
      <t>シキン</t>
    </rPh>
    <phoneticPr fontId="4"/>
  </si>
  <si>
    <t>返済ゆったり資金</t>
    <rPh sb="0" eb="2">
      <t>ヘンサイ</t>
    </rPh>
    <rPh sb="6" eb="8">
      <t>シキン</t>
    </rPh>
    <phoneticPr fontId="4"/>
  </si>
  <si>
    <t>経営力強化支援資金</t>
    <rPh sb="0" eb="3">
      <t>ケイエイリョク</t>
    </rPh>
    <rPh sb="3" eb="5">
      <t>キョウカ</t>
    </rPh>
    <rPh sb="5" eb="7">
      <t>シエン</t>
    </rPh>
    <rPh sb="7" eb="9">
      <t>シキン</t>
    </rPh>
    <phoneticPr fontId="4"/>
  </si>
  <si>
    <t>中小企業再生支援資金</t>
    <rPh sb="0" eb="2">
      <t>チュウショウ</t>
    </rPh>
    <rPh sb="2" eb="4">
      <t>キギョウ</t>
    </rPh>
    <rPh sb="4" eb="6">
      <t>サイセイ</t>
    </rPh>
    <rPh sb="6" eb="8">
      <t>シエン</t>
    </rPh>
    <rPh sb="8" eb="10">
      <t>シキン</t>
    </rPh>
    <phoneticPr fontId="4"/>
  </si>
  <si>
    <t>原油高対策資金</t>
    <rPh sb="0" eb="7">
      <t>ゲンユダカタイサクシキン</t>
    </rPh>
    <phoneticPr fontId="4"/>
  </si>
  <si>
    <t>原材料高対策資金</t>
    <rPh sb="0" eb="8">
      <t>ゲンザイリョウダカタイサクシキン</t>
    </rPh>
    <phoneticPr fontId="4"/>
  </si>
  <si>
    <t>為替変動対策資金</t>
    <rPh sb="0" eb="8">
      <t>カワセヘンドウタイサクシキン</t>
    </rPh>
    <phoneticPr fontId="4"/>
  </si>
  <si>
    <t>（４）災害対策資金</t>
    <rPh sb="3" eb="5">
      <t>サイガイ</t>
    </rPh>
    <rPh sb="5" eb="7">
      <t>タイサク</t>
    </rPh>
    <rPh sb="7" eb="9">
      <t>シキン</t>
    </rPh>
    <phoneticPr fontId="2"/>
  </si>
  <si>
    <t>災害復旧資金</t>
    <rPh sb="0" eb="2">
      <t>サイガイ</t>
    </rPh>
    <rPh sb="2" eb="4">
      <t>フッキュウ</t>
    </rPh>
    <rPh sb="4" eb="6">
      <t>シキン</t>
    </rPh>
    <phoneticPr fontId="2"/>
  </si>
  <si>
    <t>危機関連対応資金</t>
    <rPh sb="0" eb="2">
      <t>キキ</t>
    </rPh>
    <rPh sb="2" eb="4">
      <t>カンレン</t>
    </rPh>
    <rPh sb="4" eb="6">
      <t>タイオウ</t>
    </rPh>
    <rPh sb="6" eb="8">
      <t>シキン</t>
    </rPh>
    <phoneticPr fontId="2"/>
  </si>
  <si>
    <t>新型コロナウイルス感染症対応資金</t>
    <rPh sb="0" eb="2">
      <t>シンガタ</t>
    </rPh>
    <rPh sb="9" eb="16">
      <t>カンセンショウタイオウシキン</t>
    </rPh>
    <phoneticPr fontId="2"/>
  </si>
  <si>
    <t>新型コロナ経営改善資金</t>
    <rPh sb="0" eb="2">
      <t>シンガタ</t>
    </rPh>
    <rPh sb="5" eb="11">
      <t>ケイエイカイゼンシキン</t>
    </rPh>
    <phoneticPr fontId="2"/>
  </si>
  <si>
    <t>合　　計</t>
    <rPh sb="0" eb="1">
      <t>ゴウ</t>
    </rPh>
    <rPh sb="3" eb="4">
      <t>ケイ</t>
    </rPh>
    <phoneticPr fontId="2"/>
  </si>
  <si>
    <t>（単位：件、千円、％）</t>
    <rPh sb="1" eb="3">
      <t>タンイ</t>
    </rPh>
    <rPh sb="4" eb="5">
      <t>ケン</t>
    </rPh>
    <rPh sb="6" eb="8">
      <t>センエン</t>
    </rPh>
    <phoneticPr fontId="2"/>
  </si>
  <si>
    <t>業種別内訳</t>
    <rPh sb="0" eb="3">
      <t>ギョウシュベツ</t>
    </rPh>
    <rPh sb="3" eb="5">
      <t>ウチワケ</t>
    </rPh>
    <phoneticPr fontId="2"/>
  </si>
  <si>
    <t>上段：件数、下段：金額</t>
    <rPh sb="0" eb="2">
      <t>ジョウダン</t>
    </rPh>
    <rPh sb="3" eb="5">
      <t>ケンスウ</t>
    </rPh>
    <rPh sb="6" eb="8">
      <t>ゲダン</t>
    </rPh>
    <rPh sb="9" eb="11">
      <t>キンガク</t>
    </rPh>
    <phoneticPr fontId="2"/>
  </si>
  <si>
    <t>業　種</t>
    <rPh sb="0" eb="1">
      <t>ギョウ</t>
    </rPh>
    <rPh sb="2" eb="3">
      <t>シュ</t>
    </rPh>
    <phoneticPr fontId="2"/>
  </si>
  <si>
    <t>一般</t>
    <rPh sb="0" eb="2">
      <t>イッパン</t>
    </rPh>
    <phoneticPr fontId="2"/>
  </si>
  <si>
    <t>元気</t>
    <rPh sb="0" eb="2">
      <t>ゲンキ</t>
    </rPh>
    <phoneticPr fontId="2"/>
  </si>
  <si>
    <t>特別</t>
    <rPh sb="0" eb="2">
      <t>トクベツ</t>
    </rPh>
    <phoneticPr fontId="2"/>
  </si>
  <si>
    <t>災害</t>
    <rPh sb="0" eb="2">
      <t>サイガイ</t>
    </rPh>
    <phoneticPr fontId="2"/>
  </si>
  <si>
    <t>合計</t>
    <rPh sb="0" eb="2">
      <t>ゴウケイ</t>
    </rPh>
    <phoneticPr fontId="2"/>
  </si>
  <si>
    <t>構成比</t>
    <rPh sb="0" eb="3">
      <t>コウセイヒ</t>
    </rPh>
    <phoneticPr fontId="2"/>
  </si>
  <si>
    <t>製造業</t>
    <rPh sb="0" eb="3">
      <t>セイゾウギョウ</t>
    </rPh>
    <phoneticPr fontId="2"/>
  </si>
  <si>
    <t>非
製造業</t>
    <rPh sb="0" eb="1">
      <t>ヒ</t>
    </rPh>
    <rPh sb="2" eb="5">
      <t>セイゾウギョウ</t>
    </rPh>
    <phoneticPr fontId="2"/>
  </si>
  <si>
    <t>小売業</t>
    <rPh sb="0" eb="3">
      <t>コウリギョウ</t>
    </rPh>
    <phoneticPr fontId="2"/>
  </si>
  <si>
    <t>卸売業</t>
    <rPh sb="0" eb="3">
      <t>オロシウリギョウ</t>
    </rPh>
    <phoneticPr fontId="2"/>
  </si>
  <si>
    <t>飲食業</t>
    <rPh sb="0" eb="3">
      <t>インショクギョウ</t>
    </rPh>
    <phoneticPr fontId="2"/>
  </si>
  <si>
    <t>建設業</t>
    <rPh sb="0" eb="3">
      <t>ケンセツギョウ</t>
    </rPh>
    <phoneticPr fontId="2"/>
  </si>
  <si>
    <t>その他</t>
    <rPh sb="2" eb="3">
      <t>タ</t>
    </rPh>
    <phoneticPr fontId="2"/>
  </si>
  <si>
    <t>合　計</t>
    <rPh sb="0" eb="1">
      <t>ゴウ</t>
    </rPh>
    <rPh sb="2" eb="3">
      <t>ケイ</t>
    </rPh>
    <phoneticPr fontId="2"/>
  </si>
  <si>
    <t>従業員規模</t>
    <rPh sb="0" eb="3">
      <t>ジュウギョウイン</t>
    </rPh>
    <rPh sb="3" eb="5">
      <t>キボ</t>
    </rPh>
    <phoneticPr fontId="2"/>
  </si>
  <si>
    <t>（単位：件、％）</t>
    <rPh sb="1" eb="3">
      <t>タンイ</t>
    </rPh>
    <rPh sb="4" eb="5">
      <t>ケン</t>
    </rPh>
    <phoneticPr fontId="2"/>
  </si>
  <si>
    <t>０～５人</t>
    <rPh sb="3" eb="4">
      <t>ニン</t>
    </rPh>
    <phoneticPr fontId="2"/>
  </si>
  <si>
    <t>６～20人</t>
    <rPh sb="4" eb="5">
      <t>ニン</t>
    </rPh>
    <phoneticPr fontId="2"/>
  </si>
  <si>
    <t>21人～</t>
    <rPh sb="2" eb="3">
      <t>ニン</t>
    </rPh>
    <phoneticPr fontId="2"/>
  </si>
  <si>
    <t>資金使途</t>
    <rPh sb="0" eb="2">
      <t>シキン</t>
    </rPh>
    <rPh sb="2" eb="4">
      <t>シト</t>
    </rPh>
    <phoneticPr fontId="2"/>
  </si>
  <si>
    <t>運転</t>
    <rPh sb="0" eb="2">
      <t>ウンテン</t>
    </rPh>
    <phoneticPr fontId="2"/>
  </si>
  <si>
    <t>設備</t>
    <rPh sb="0" eb="2">
      <t>セツビ</t>
    </rPh>
    <phoneticPr fontId="2"/>
  </si>
  <si>
    <t>運転・設備</t>
    <rPh sb="0" eb="2">
      <t>ウンテン</t>
    </rPh>
    <rPh sb="3" eb="5">
      <t>セツビ</t>
    </rPh>
    <phoneticPr fontId="2"/>
  </si>
  <si>
    <t>平均借入金額（千円／件）</t>
    <rPh sb="0" eb="2">
      <t>ヘイキン</t>
    </rPh>
    <rPh sb="2" eb="5">
      <t>カリイレキン</t>
    </rPh>
    <rPh sb="5" eb="6">
      <t>ガク</t>
    </rPh>
    <rPh sb="7" eb="9">
      <t>センエン</t>
    </rPh>
    <rPh sb="10" eb="11">
      <t>ケン</t>
    </rPh>
    <phoneticPr fontId="2"/>
  </si>
  <si>
    <t>償還期間</t>
    <rPh sb="0" eb="2">
      <t>ショウカン</t>
    </rPh>
    <rPh sb="2" eb="4">
      <t>キカン</t>
    </rPh>
    <phoneticPr fontId="2"/>
  </si>
  <si>
    <t>平均</t>
    <rPh sb="0" eb="2">
      <t>ヘイキン</t>
    </rPh>
    <phoneticPr fontId="2"/>
  </si>
  <si>
    <r>
      <t>平均償還期間</t>
    </r>
    <r>
      <rPr>
        <sz val="8"/>
        <color indexed="8"/>
        <rFont val="ＭＳ Ｐゴシック"/>
        <family val="3"/>
        <charset val="128"/>
      </rPr>
      <t xml:space="preserve"> （短期資金除く）</t>
    </r>
    <rPh sb="0" eb="2">
      <t>ヘイキン</t>
    </rPh>
    <rPh sb="2" eb="4">
      <t>ショウカン</t>
    </rPh>
    <rPh sb="4" eb="6">
      <t>キカン</t>
    </rPh>
    <rPh sb="8" eb="10">
      <t>タンキ</t>
    </rPh>
    <rPh sb="10" eb="12">
      <t>シキン</t>
    </rPh>
    <rPh sb="12" eb="13">
      <t>ノゾ</t>
    </rPh>
    <phoneticPr fontId="2"/>
  </si>
  <si>
    <t>6年0か月</t>
    <rPh sb="1" eb="2">
      <t>ネン</t>
    </rPh>
    <rPh sb="4" eb="5">
      <t>ゲツ</t>
    </rPh>
    <phoneticPr fontId="2"/>
  </si>
  <si>
    <t>7年10か月</t>
    <rPh sb="1" eb="2">
      <t>ネン</t>
    </rPh>
    <rPh sb="5" eb="6">
      <t>ゲツ</t>
    </rPh>
    <phoneticPr fontId="2"/>
  </si>
  <si>
    <t>7年7か月</t>
    <rPh sb="1" eb="2">
      <t>ネン</t>
    </rPh>
    <rPh sb="4" eb="5">
      <t>ゲツ</t>
    </rPh>
    <phoneticPr fontId="2"/>
  </si>
  <si>
    <t>6年2か月</t>
    <rPh sb="1" eb="2">
      <t>ネン</t>
    </rPh>
    <rPh sb="4" eb="5">
      <t>ゲツ</t>
    </rPh>
    <phoneticPr fontId="2"/>
  </si>
  <si>
    <t>5年10か月</t>
    <rPh sb="1" eb="2">
      <t>ネン</t>
    </rPh>
    <rPh sb="5" eb="6">
      <t>ゲツ</t>
    </rPh>
    <phoneticPr fontId="2"/>
  </si>
  <si>
    <t>月</t>
    <rPh sb="0" eb="1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</si>
</sst>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%"/>
    <numFmt numFmtId="177" formatCode="#,##0.0;[Red]\-#,##0.0"/>
  </numFmts>
  <fonts count="1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253">
    <xf numFmtId="0" fontId="0" fillId="0" borderId="0" xfId="0">
      <alignment vertical="center"/>
    </xf>
    <xf numFmtId="38" fontId="3" fillId="0" borderId="1" xfId="1" applyFont="1" applyBorder="1" applyAlignment="1">
      <alignment horizontal="center" vertical="center" shrinkToFit="1"/>
    </xf>
    <xf numFmtId="38" fontId="3" fillId="0" borderId="2" xfId="1" applyFont="1" applyBorder="1" applyAlignment="1">
      <alignment horizontal="center" vertical="center" shrinkToFit="1"/>
    </xf>
    <xf numFmtId="38" fontId="3" fillId="0" borderId="3" xfId="1" applyFont="1" applyBorder="1" applyAlignment="1">
      <alignment horizontal="center" vertical="center" shrinkToFit="1"/>
    </xf>
    <xf numFmtId="38" fontId="3" fillId="0" borderId="4" xfId="1" applyFont="1" applyBorder="1" applyAlignment="1">
      <alignment horizontal="center" vertical="center" shrinkToFit="1"/>
    </xf>
    <xf numFmtId="38" fontId="3" fillId="2" borderId="5" xfId="1" applyFont="1" applyFill="1" applyBorder="1" applyAlignment="1">
      <alignment horizontal="center" vertical="center" shrinkToFit="1"/>
    </xf>
    <xf numFmtId="38" fontId="3" fillId="2" borderId="6" xfId="1" applyFont="1" applyFill="1" applyBorder="1" applyAlignment="1">
      <alignment horizontal="center" vertical="center" shrinkToFit="1"/>
    </xf>
    <xf numFmtId="38" fontId="3" fillId="2" borderId="3" xfId="1" applyFont="1" applyFill="1" applyBorder="1" applyAlignment="1">
      <alignment horizontal="center" vertical="center" shrinkToFit="1"/>
    </xf>
    <xf numFmtId="38" fontId="3" fillId="2" borderId="4" xfId="1" applyFont="1" applyFill="1" applyBorder="1" applyAlignment="1">
      <alignment horizontal="center" vertical="center" shrinkToFit="1"/>
    </xf>
    <xf numFmtId="38" fontId="3" fillId="0" borderId="7" xfId="1" applyFont="1" applyBorder="1" applyAlignment="1">
      <alignment horizontal="center" vertical="center" shrinkToFit="1"/>
    </xf>
    <xf numFmtId="38" fontId="3" fillId="0" borderId="8" xfId="1" applyFont="1" applyBorder="1" applyAlignment="1">
      <alignment horizontal="center" vertical="center" shrinkToFit="1"/>
    </xf>
    <xf numFmtId="38" fontId="3" fillId="0" borderId="9" xfId="1" applyFont="1" applyBorder="1" applyAlignment="1">
      <alignment horizontal="center" vertical="center" shrinkToFit="1"/>
    </xf>
    <xf numFmtId="38" fontId="3" fillId="0" borderId="10" xfId="1" applyFont="1" applyBorder="1" applyAlignment="1">
      <alignment horizontal="center" vertical="center" shrinkToFit="1"/>
    </xf>
    <xf numFmtId="38" fontId="3" fillId="2" borderId="11" xfId="1" applyFont="1" applyFill="1" applyBorder="1" applyAlignment="1">
      <alignment horizontal="center" vertical="center" shrinkToFit="1"/>
    </xf>
    <xf numFmtId="38" fontId="3" fillId="2" borderId="12" xfId="1" applyFont="1" applyFill="1" applyBorder="1" applyAlignment="1">
      <alignment horizontal="center" vertical="center" shrinkToFit="1"/>
    </xf>
    <xf numFmtId="38" fontId="3" fillId="2" borderId="9" xfId="1" applyFont="1" applyFill="1" applyBorder="1" applyAlignment="1">
      <alignment horizontal="center" vertical="center" shrinkToFit="1"/>
    </xf>
    <xf numFmtId="38" fontId="3" fillId="2" borderId="8" xfId="1" applyFont="1" applyFill="1" applyBorder="1" applyAlignment="1">
      <alignment horizontal="center" vertical="center" shrinkToFit="1"/>
    </xf>
    <xf numFmtId="38" fontId="3" fillId="0" borderId="1" xfId="1" applyFont="1" applyFill="1" applyBorder="1">
      <alignment vertical="center"/>
    </xf>
    <xf numFmtId="38" fontId="3" fillId="0" borderId="13" xfId="1" applyFont="1" applyFill="1" applyBorder="1" applyAlignment="1">
      <alignment vertical="center" wrapText="1"/>
    </xf>
    <xf numFmtId="38" fontId="3" fillId="0" borderId="14" xfId="1" applyFont="1" applyFill="1" applyBorder="1" applyAlignment="1">
      <alignment vertical="center" wrapText="1"/>
    </xf>
    <xf numFmtId="38" fontId="3" fillId="0" borderId="24" xfId="1" applyFont="1" applyBorder="1" applyAlignment="1">
      <alignment vertical="center" shrinkToFit="1"/>
    </xf>
    <xf numFmtId="38" fontId="3" fillId="0" borderId="17" xfId="1" applyFont="1" applyBorder="1" applyAlignment="1">
      <alignment vertical="center" shrinkToFit="1"/>
    </xf>
    <xf numFmtId="38" fontId="3" fillId="0" borderId="28" xfId="1" applyFont="1" applyBorder="1" applyAlignment="1">
      <alignment vertical="center" shrinkToFit="1"/>
    </xf>
    <xf numFmtId="38" fontId="3" fillId="0" borderId="8" xfId="1" applyFont="1" applyBorder="1" applyAlignment="1">
      <alignment vertical="center" shrinkToFit="1"/>
    </xf>
    <xf numFmtId="176" fontId="3" fillId="2" borderId="11" xfId="2" applyNumberFormat="1" applyFont="1" applyFill="1" applyBorder="1" applyAlignment="1">
      <alignment horizontal="center" vertical="center"/>
    </xf>
    <xf numFmtId="176" fontId="3" fillId="2" borderId="31" xfId="2" applyNumberFormat="1" applyFont="1" applyFill="1" applyBorder="1" applyAlignment="1">
      <alignment horizontal="center" vertical="center"/>
    </xf>
    <xf numFmtId="176" fontId="3" fillId="2" borderId="7" xfId="2" applyNumberFormat="1" applyFont="1" applyFill="1" applyBorder="1" applyAlignment="1">
      <alignment vertical="center"/>
    </xf>
    <xf numFmtId="176" fontId="3" fillId="2" borderId="30" xfId="2" applyNumberFormat="1" applyFont="1" applyFill="1" applyBorder="1" applyAlignment="1">
      <alignment vertical="center"/>
    </xf>
    <xf numFmtId="38" fontId="3" fillId="0" borderId="22" xfId="1" applyFont="1" applyFill="1" applyBorder="1">
      <alignment vertical="center"/>
    </xf>
    <xf numFmtId="38" fontId="3" fillId="0" borderId="5" xfId="1" applyFont="1" applyFill="1" applyBorder="1" applyAlignment="1">
      <alignment vertical="center" wrapText="1"/>
    </xf>
    <xf numFmtId="38" fontId="3" fillId="0" borderId="18" xfId="1" applyFont="1" applyFill="1" applyBorder="1" applyAlignment="1">
      <alignment vertical="center" wrapText="1"/>
    </xf>
    <xf numFmtId="38" fontId="3" fillId="0" borderId="35" xfId="1" applyFont="1" applyFill="1" applyBorder="1" applyAlignment="1">
      <alignment vertical="center" wrapText="1"/>
    </xf>
    <xf numFmtId="38" fontId="3" fillId="0" borderId="16" xfId="1" applyFont="1" applyBorder="1">
      <alignment vertical="center"/>
    </xf>
    <xf numFmtId="176" fontId="5" fillId="3" borderId="25" xfId="1" applyNumberFormat="1" applyFont="1" applyFill="1" applyBorder="1">
      <alignment vertical="center"/>
    </xf>
    <xf numFmtId="176" fontId="5" fillId="3" borderId="24" xfId="1" applyNumberFormat="1" applyFont="1" applyFill="1" applyBorder="1">
      <alignment vertical="center"/>
    </xf>
    <xf numFmtId="176" fontId="5" fillId="3" borderId="0" xfId="1" applyNumberFormat="1" applyFont="1" applyFill="1" applyBorder="1">
      <alignment vertical="center"/>
    </xf>
    <xf numFmtId="176" fontId="5" fillId="3" borderId="27" xfId="1" applyNumberFormat="1" applyFont="1" applyFill="1" applyBorder="1">
      <alignment vertical="center"/>
    </xf>
    <xf numFmtId="176" fontId="5" fillId="3" borderId="25" xfId="1" quotePrefix="1" applyNumberFormat="1" applyFont="1" applyFill="1" applyBorder="1" applyAlignment="1">
      <alignment horizontal="right" vertical="center"/>
    </xf>
    <xf numFmtId="176" fontId="5" fillId="3" borderId="24" xfId="1" quotePrefix="1" applyNumberFormat="1" applyFont="1" applyFill="1" applyBorder="1" applyAlignment="1">
      <alignment horizontal="right" vertical="center"/>
    </xf>
    <xf numFmtId="176" fontId="5" fillId="3" borderId="25" xfId="1" quotePrefix="1" applyNumberFormat="1" applyFont="1" applyFill="1" applyBorder="1" applyAlignment="1">
      <alignment horizontal="center" vertical="center"/>
    </xf>
    <xf numFmtId="176" fontId="5" fillId="3" borderId="24" xfId="1" quotePrefix="1" applyNumberFormat="1" applyFont="1" applyFill="1" applyBorder="1" applyAlignment="1">
      <alignment horizontal="center" vertical="center"/>
    </xf>
    <xf numFmtId="176" fontId="5" fillId="3" borderId="25" xfId="1" applyNumberFormat="1" applyFont="1" applyFill="1" applyBorder="1" applyAlignment="1">
      <alignment vertical="center"/>
    </xf>
    <xf numFmtId="176" fontId="5" fillId="3" borderId="24" xfId="1" applyNumberFormat="1" applyFont="1" applyFill="1" applyBorder="1" applyAlignment="1">
      <alignment vertical="center"/>
    </xf>
    <xf numFmtId="176" fontId="5" fillId="3" borderId="25" xfId="1" applyNumberFormat="1" applyFont="1" applyFill="1" applyBorder="1" applyAlignment="1">
      <alignment horizontal="center" vertical="center"/>
    </xf>
    <xf numFmtId="176" fontId="5" fillId="3" borderId="24" xfId="1" applyNumberFormat="1" applyFont="1" applyFill="1" applyBorder="1" applyAlignment="1">
      <alignment horizontal="center" vertical="center"/>
    </xf>
    <xf numFmtId="176" fontId="3" fillId="2" borderId="39" xfId="2" applyNumberFormat="1" applyFont="1" applyFill="1" applyBorder="1" applyAlignment="1">
      <alignment horizontal="right" vertical="center"/>
    </xf>
    <xf numFmtId="176" fontId="3" fillId="2" borderId="14" xfId="2" applyNumberFormat="1" applyFont="1" applyFill="1" applyBorder="1" applyAlignment="1">
      <alignment horizontal="right" vertical="center"/>
    </xf>
    <xf numFmtId="176" fontId="3" fillId="2" borderId="20" xfId="2" applyNumberFormat="1" applyFont="1" applyFill="1" applyBorder="1" applyAlignment="1">
      <alignment horizontal="right" vertical="center"/>
    </xf>
    <xf numFmtId="176" fontId="3" fillId="2" borderId="28" xfId="2" applyNumberFormat="1" applyFont="1" applyFill="1" applyBorder="1" applyAlignment="1">
      <alignment horizontal="right" vertical="center"/>
    </xf>
    <xf numFmtId="38" fontId="3" fillId="0" borderId="16" xfId="1" applyFont="1" applyFill="1" applyBorder="1">
      <alignment vertical="center"/>
    </xf>
    <xf numFmtId="176" fontId="3" fillId="2" borderId="20" xfId="2" applyNumberFormat="1" applyFont="1" applyFill="1" applyBorder="1" applyAlignment="1">
      <alignment horizontal="center" vertical="center"/>
    </xf>
    <xf numFmtId="176" fontId="3" fillId="2" borderId="28" xfId="2" applyNumberFormat="1" applyFont="1" applyFill="1" applyBorder="1" applyAlignment="1">
      <alignment horizontal="center" vertical="center"/>
    </xf>
    <xf numFmtId="38" fontId="3" fillId="0" borderId="7" xfId="1" applyFont="1" applyFill="1" applyBorder="1">
      <alignment vertical="center"/>
    </xf>
    <xf numFmtId="38" fontId="3" fillId="0" borderId="42" xfId="1" applyFont="1" applyFill="1" applyBorder="1" applyAlignment="1">
      <alignment horizontal="center" vertical="center" shrinkToFit="1"/>
    </xf>
    <xf numFmtId="38" fontId="3" fillId="0" borderId="43" xfId="1" applyFont="1" applyFill="1" applyBorder="1" applyAlignment="1">
      <alignment horizontal="center" vertical="center" shrinkToFit="1"/>
    </xf>
    <xf numFmtId="176" fontId="3" fillId="2" borderId="45" xfId="2" applyNumberFormat="1" applyFont="1" applyFill="1" applyBorder="1" applyAlignment="1">
      <alignment horizontal="right" vertical="center" shrinkToFit="1"/>
    </xf>
    <xf numFmtId="176" fontId="3" fillId="2" borderId="43" xfId="2" applyNumberFormat="1" applyFont="1" applyFill="1" applyBorder="1" applyAlignment="1">
      <alignment horizontal="right" vertical="center" shrinkToFit="1"/>
    </xf>
    <xf numFmtId="176" fontId="3" fillId="2" borderId="46" xfId="2" applyNumberFormat="1" applyFont="1" applyFill="1" applyBorder="1" applyAlignment="1">
      <alignment vertical="center" shrinkToFit="1"/>
    </xf>
    <xf numFmtId="38" fontId="3" fillId="0" borderId="0" xfId="1" applyFont="1" applyFill="1" applyBorder="1" applyAlignment="1">
      <alignment horizontal="center" vertical="center" shrinkToFit="1"/>
    </xf>
    <xf numFmtId="176" fontId="3" fillId="2" borderId="0" xfId="2" applyNumberFormat="1" applyFont="1" applyFill="1" applyBorder="1" applyAlignment="1">
      <alignment vertical="center" shrinkToFit="1"/>
    </xf>
    <xf numFmtId="38" fontId="3" fillId="0" borderId="47" xfId="1" applyFont="1" applyBorder="1" applyAlignment="1">
      <alignment horizontal="center" vertical="center" shrinkToFit="1"/>
    </xf>
    <xf numFmtId="38" fontId="3" fillId="0" borderId="15" xfId="1" applyFont="1" applyBorder="1" applyAlignment="1">
      <alignment horizontal="center" vertical="center" shrinkToFit="1"/>
    </xf>
    <xf numFmtId="38" fontId="3" fillId="0" borderId="48" xfId="1" applyFont="1" applyBorder="1" applyAlignment="1">
      <alignment horizontal="center" vertical="center" shrinkToFit="1"/>
    </xf>
    <xf numFmtId="38" fontId="3" fillId="0" borderId="49" xfId="1" applyFont="1" applyBorder="1" applyAlignment="1">
      <alignment horizontal="center" vertical="center" shrinkToFit="1"/>
    </xf>
    <xf numFmtId="38" fontId="3" fillId="0" borderId="44" xfId="1" applyFont="1" applyBorder="1" applyAlignment="1">
      <alignment horizontal="center" vertical="center" shrinkToFit="1"/>
    </xf>
    <xf numFmtId="38" fontId="3" fillId="0" borderId="3" xfId="1" applyFont="1" applyBorder="1" applyAlignment="1">
      <alignment vertical="center"/>
    </xf>
    <xf numFmtId="38" fontId="3" fillId="0" borderId="81" xfId="1" applyFont="1" applyBorder="1" applyAlignment="1">
      <alignment vertical="center"/>
    </xf>
    <xf numFmtId="38" fontId="3" fillId="0" borderId="83" xfId="1" applyFont="1" applyBorder="1" applyAlignment="1">
      <alignment vertical="center"/>
    </xf>
    <xf numFmtId="38" fontId="3" fillId="0" borderId="42" xfId="1" applyFont="1" applyBorder="1" applyAlignment="1">
      <alignment horizontal="center" vertical="center"/>
    </xf>
    <xf numFmtId="38" fontId="3" fillId="0" borderId="85" xfId="1" applyFont="1" applyBorder="1" applyAlignment="1">
      <alignment horizontal="center" vertical="center" shrinkToFit="1"/>
    </xf>
    <xf numFmtId="38" fontId="3" fillId="0" borderId="1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38" fontId="3" fillId="0" borderId="42" xfId="1" applyFont="1" applyBorder="1">
      <alignment vertical="center"/>
    </xf>
    <xf numFmtId="177" fontId="3" fillId="0" borderId="45" xfId="1" applyNumberFormat="1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8" fillId="0" borderId="0" xfId="0" applyFont="1" applyAlignment="1"/>
    <xf numFmtId="0" fontId="5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38" fontId="3" fillId="0" borderId="4" xfId="1" applyFont="1" applyFill="1" applyBorder="1">
      <alignment vertical="center"/>
    </xf>
    <xf numFmtId="176" fontId="3" fillId="3" borderId="15" xfId="2" applyNumberFormat="1" applyFont="1" applyFill="1" applyBorder="1" applyAlignment="1">
      <alignment vertical="center"/>
    </xf>
    <xf numFmtId="176" fontId="3" fillId="2" borderId="0" xfId="2" applyNumberFormat="1" applyFont="1" applyFill="1" applyBorder="1" applyAlignment="1">
      <alignment vertical="center"/>
    </xf>
    <xf numFmtId="176" fontId="3" fillId="3" borderId="13" xfId="2" applyNumberFormat="1" applyFont="1" applyFill="1" applyBorder="1" applyAlignment="1">
      <alignment vertical="center"/>
    </xf>
    <xf numFmtId="176" fontId="3" fillId="2" borderId="4" xfId="2" applyNumberFormat="1" applyFont="1" applyFill="1" applyBorder="1" applyAlignment="1">
      <alignment vertical="center"/>
    </xf>
    <xf numFmtId="38" fontId="3" fillId="0" borderId="18" xfId="1" applyFont="1" applyBorder="1">
      <alignment vertical="center"/>
    </xf>
    <xf numFmtId="38" fontId="3" fillId="0" borderId="19" xfId="1" applyFont="1" applyBorder="1">
      <alignment vertical="center"/>
    </xf>
    <xf numFmtId="176" fontId="3" fillId="2" borderId="20" xfId="2" applyNumberFormat="1" applyFont="1" applyFill="1" applyBorder="1" applyAlignment="1">
      <alignment vertical="center"/>
    </xf>
    <xf numFmtId="176" fontId="3" fillId="2" borderId="21" xfId="2" applyNumberFormat="1" applyFont="1" applyFill="1" applyBorder="1" applyAlignment="1">
      <alignment vertical="center"/>
    </xf>
    <xf numFmtId="176" fontId="3" fillId="2" borderId="22" xfId="2" applyNumberFormat="1" applyFont="1" applyFill="1" applyBorder="1" applyAlignment="1">
      <alignment vertical="center"/>
    </xf>
    <xf numFmtId="176" fontId="3" fillId="2" borderId="23" xfId="2" applyNumberFormat="1" applyFont="1" applyFill="1" applyBorder="1" applyAlignment="1">
      <alignment vertical="center"/>
    </xf>
    <xf numFmtId="38" fontId="3" fillId="0" borderId="25" xfId="1" applyFont="1" applyBorder="1">
      <alignment vertical="center"/>
    </xf>
    <xf numFmtId="38" fontId="3" fillId="0" borderId="24" xfId="1" applyFont="1" applyBorder="1">
      <alignment vertical="center"/>
    </xf>
    <xf numFmtId="176" fontId="3" fillId="2" borderId="26" xfId="2" applyNumberFormat="1" applyFont="1" applyFill="1" applyBorder="1" applyAlignment="1">
      <alignment horizontal="center" vertical="center"/>
    </xf>
    <xf numFmtId="176" fontId="3" fillId="2" borderId="27" xfId="2" applyNumberFormat="1" applyFont="1" applyFill="1" applyBorder="1" applyAlignment="1">
      <alignment vertical="center"/>
    </xf>
    <xf numFmtId="176" fontId="3" fillId="2" borderId="26" xfId="2" applyNumberFormat="1" applyFont="1" applyFill="1" applyBorder="1" applyAlignment="1">
      <alignment vertical="center"/>
    </xf>
    <xf numFmtId="38" fontId="3" fillId="2" borderId="25" xfId="1" applyFont="1" applyFill="1" applyBorder="1">
      <alignment vertical="center"/>
    </xf>
    <xf numFmtId="38" fontId="3" fillId="2" borderId="24" xfId="1" applyFont="1" applyFill="1" applyBorder="1">
      <alignment vertical="center"/>
    </xf>
    <xf numFmtId="38" fontId="3" fillId="0" borderId="29" xfId="1" applyFont="1" applyBorder="1">
      <alignment vertical="center"/>
    </xf>
    <xf numFmtId="38" fontId="3" fillId="0" borderId="30" xfId="1" applyFont="1" applyBorder="1">
      <alignment vertical="center"/>
    </xf>
    <xf numFmtId="38" fontId="3" fillId="0" borderId="17" xfId="1" applyFont="1" applyFill="1" applyBorder="1" applyAlignment="1">
      <alignment vertical="center" shrinkToFit="1"/>
    </xf>
    <xf numFmtId="176" fontId="3" fillId="2" borderId="32" xfId="1" applyNumberFormat="1" applyFont="1" applyFill="1" applyBorder="1">
      <alignment vertical="center"/>
    </xf>
    <xf numFmtId="176" fontId="3" fillId="2" borderId="33" xfId="2" applyNumberFormat="1" applyFont="1" applyFill="1" applyBorder="1" applyAlignment="1">
      <alignment vertical="center"/>
    </xf>
    <xf numFmtId="176" fontId="3" fillId="3" borderId="34" xfId="2" applyNumberFormat="1" applyFont="1" applyFill="1" applyBorder="1" applyAlignment="1">
      <alignment vertical="center"/>
    </xf>
    <xf numFmtId="38" fontId="3" fillId="0" borderId="19" xfId="1" applyFont="1" applyFill="1" applyBorder="1" applyAlignment="1">
      <alignment vertical="center" shrinkToFit="1"/>
    </xf>
    <xf numFmtId="176" fontId="3" fillId="2" borderId="25" xfId="1" applyNumberFormat="1" applyFont="1" applyFill="1" applyBorder="1" applyAlignment="1">
      <alignment horizontal="right" vertical="center"/>
    </xf>
    <xf numFmtId="176" fontId="3" fillId="2" borderId="24" xfId="2" applyNumberFormat="1" applyFont="1" applyFill="1" applyBorder="1" applyAlignment="1">
      <alignment horizontal="right" vertical="center"/>
    </xf>
    <xf numFmtId="176" fontId="3" fillId="3" borderId="0" xfId="2" applyNumberFormat="1" applyFont="1" applyFill="1" applyBorder="1" applyAlignment="1">
      <alignment vertical="center"/>
    </xf>
    <xf numFmtId="0" fontId="5" fillId="0" borderId="24" xfId="0" applyFont="1" applyBorder="1" applyAlignment="1">
      <alignment vertical="center" shrinkToFit="1"/>
    </xf>
    <xf numFmtId="38" fontId="3" fillId="0" borderId="26" xfId="1" applyFont="1" applyBorder="1">
      <alignment vertical="center"/>
    </xf>
    <xf numFmtId="0" fontId="5" fillId="0" borderId="23" xfId="0" applyFont="1" applyBorder="1" applyAlignment="1">
      <alignment vertical="center" shrinkToFit="1"/>
    </xf>
    <xf numFmtId="38" fontId="3" fillId="0" borderId="36" xfId="1" applyFont="1" applyBorder="1">
      <alignment vertical="center"/>
    </xf>
    <xf numFmtId="38" fontId="3" fillId="0" borderId="37" xfId="1" applyFont="1" applyBorder="1">
      <alignment vertical="center"/>
    </xf>
    <xf numFmtId="176" fontId="3" fillId="2" borderId="18" xfId="1" applyNumberFormat="1" applyFont="1" applyFill="1" applyBorder="1">
      <alignment vertical="center"/>
    </xf>
    <xf numFmtId="176" fontId="3" fillId="2" borderId="19" xfId="1" applyNumberFormat="1" applyFont="1" applyFill="1" applyBorder="1">
      <alignment vertical="center"/>
    </xf>
    <xf numFmtId="176" fontId="3" fillId="2" borderId="0" xfId="1" applyNumberFormat="1" applyFont="1" applyFill="1" applyBorder="1">
      <alignment vertical="center"/>
    </xf>
    <xf numFmtId="176" fontId="3" fillId="2" borderId="27" xfId="1" applyNumberFormat="1" applyFont="1" applyFill="1" applyBorder="1">
      <alignment vertical="center"/>
    </xf>
    <xf numFmtId="38" fontId="3" fillId="0" borderId="9" xfId="1" applyFont="1" applyBorder="1">
      <alignment vertical="center"/>
    </xf>
    <xf numFmtId="38" fontId="3" fillId="0" borderId="31" xfId="1" applyFont="1" applyBorder="1">
      <alignment vertical="center"/>
    </xf>
    <xf numFmtId="176" fontId="3" fillId="2" borderId="29" xfId="1" applyNumberFormat="1" applyFont="1" applyFill="1" applyBorder="1" applyAlignment="1">
      <alignment horizontal="right" vertical="center"/>
    </xf>
    <xf numFmtId="176" fontId="3" fillId="2" borderId="30" xfId="1" applyNumberFormat="1" applyFont="1" applyFill="1" applyBorder="1" applyAlignment="1">
      <alignment horizontal="right" vertical="center"/>
    </xf>
    <xf numFmtId="176" fontId="3" fillId="2" borderId="12" xfId="1" applyNumberFormat="1" applyFont="1" applyFill="1" applyBorder="1">
      <alignment vertical="center"/>
    </xf>
    <xf numFmtId="176" fontId="3" fillId="2" borderId="30" xfId="1" applyNumberFormat="1" applyFont="1" applyFill="1" applyBorder="1">
      <alignment vertical="center"/>
    </xf>
    <xf numFmtId="38" fontId="3" fillId="0" borderId="4" xfId="1" applyFont="1" applyFill="1" applyBorder="1" applyAlignment="1">
      <alignment vertical="center" shrinkToFit="1"/>
    </xf>
    <xf numFmtId="176" fontId="3" fillId="2" borderId="15" xfId="1" applyNumberFormat="1" applyFont="1" applyFill="1" applyBorder="1">
      <alignment vertical="center"/>
    </xf>
    <xf numFmtId="176" fontId="3" fillId="2" borderId="5" xfId="1" applyNumberFormat="1" applyFont="1" applyFill="1" applyBorder="1">
      <alignment vertical="center"/>
    </xf>
    <xf numFmtId="38" fontId="3" fillId="0" borderId="23" xfId="1" applyFont="1" applyBorder="1">
      <alignment vertical="center"/>
    </xf>
    <xf numFmtId="176" fontId="3" fillId="2" borderId="20" xfId="1" applyNumberFormat="1" applyFont="1" applyFill="1" applyBorder="1">
      <alignment vertical="center"/>
    </xf>
    <xf numFmtId="176" fontId="3" fillId="2" borderId="26" xfId="1" applyNumberFormat="1" applyFont="1" applyFill="1" applyBorder="1">
      <alignment vertical="center"/>
    </xf>
    <xf numFmtId="176" fontId="3" fillId="2" borderId="22" xfId="1" applyNumberFormat="1" applyFont="1" applyFill="1" applyBorder="1">
      <alignment vertical="center"/>
    </xf>
    <xf numFmtId="176" fontId="3" fillId="2" borderId="20" xfId="1" applyNumberFormat="1" applyFont="1" applyFill="1" applyBorder="1" applyAlignment="1">
      <alignment horizontal="center" vertical="center"/>
    </xf>
    <xf numFmtId="176" fontId="3" fillId="2" borderId="26" xfId="1" applyNumberFormat="1" applyFont="1" applyFill="1" applyBorder="1" applyAlignment="1">
      <alignment horizontal="center" vertical="center"/>
    </xf>
    <xf numFmtId="176" fontId="3" fillId="2" borderId="20" xfId="1" applyNumberFormat="1" applyFont="1" applyFill="1" applyBorder="1" applyAlignment="1">
      <alignment horizontal="right" vertical="center"/>
    </xf>
    <xf numFmtId="176" fontId="3" fillId="2" borderId="26" xfId="1" applyNumberFormat="1" applyFont="1" applyFill="1" applyBorder="1" applyAlignment="1">
      <alignment horizontal="right" vertical="center"/>
    </xf>
    <xf numFmtId="176" fontId="3" fillId="2" borderId="38" xfId="1" applyNumberFormat="1" applyFont="1" applyFill="1" applyBorder="1" applyAlignment="1">
      <alignment horizontal="center" vertical="center"/>
    </xf>
    <xf numFmtId="176" fontId="3" fillId="2" borderId="37" xfId="1" applyNumberFormat="1" applyFont="1" applyFill="1" applyBorder="1" applyAlignment="1">
      <alignment horizontal="center" vertical="center"/>
    </xf>
    <xf numFmtId="176" fontId="3" fillId="2" borderId="7" xfId="1" applyNumberFormat="1" applyFont="1" applyFill="1" applyBorder="1">
      <alignment vertical="center"/>
    </xf>
    <xf numFmtId="38" fontId="3" fillId="0" borderId="13" xfId="1" applyFont="1" applyFill="1" applyBorder="1">
      <alignment vertical="center"/>
    </xf>
    <xf numFmtId="38" fontId="3" fillId="0" borderId="14" xfId="1" applyFont="1" applyFill="1" applyBorder="1" applyAlignment="1">
      <alignment vertical="center" shrinkToFit="1"/>
    </xf>
    <xf numFmtId="38" fontId="3" fillId="0" borderId="24" xfId="1" applyFont="1" applyFill="1" applyBorder="1">
      <alignment vertical="center"/>
    </xf>
    <xf numFmtId="38" fontId="3" fillId="0" borderId="25" xfId="1" applyFont="1" applyFill="1" applyBorder="1">
      <alignment vertical="center"/>
    </xf>
    <xf numFmtId="38" fontId="3" fillId="0" borderId="28" xfId="1" applyFont="1" applyFill="1" applyBorder="1">
      <alignment vertical="center"/>
    </xf>
    <xf numFmtId="176" fontId="3" fillId="3" borderId="36" xfId="2" applyNumberFormat="1" applyFont="1" applyFill="1" applyBorder="1" applyAlignment="1">
      <alignment vertical="center"/>
    </xf>
    <xf numFmtId="176" fontId="3" fillId="2" borderId="40" xfId="2" applyNumberFormat="1" applyFont="1" applyFill="1" applyBorder="1" applyAlignment="1">
      <alignment vertical="center"/>
    </xf>
    <xf numFmtId="176" fontId="3" fillId="3" borderId="16" xfId="2" applyNumberFormat="1" applyFont="1" applyFill="1" applyBorder="1" applyAlignment="1">
      <alignment vertical="center"/>
    </xf>
    <xf numFmtId="176" fontId="3" fillId="2" borderId="41" xfId="2" applyNumberFormat="1" applyFont="1" applyFill="1" applyBorder="1" applyAlignment="1">
      <alignment vertical="center"/>
    </xf>
    <xf numFmtId="38" fontId="3" fillId="0" borderId="24" xfId="1" applyFont="1" applyFill="1" applyBorder="1" applyAlignment="1">
      <alignment vertical="center" shrinkToFit="1"/>
    </xf>
    <xf numFmtId="38" fontId="3" fillId="0" borderId="10" xfId="1" applyFont="1" applyFill="1" applyBorder="1" applyAlignment="1">
      <alignment vertical="center" shrinkToFit="1"/>
    </xf>
    <xf numFmtId="38" fontId="3" fillId="0" borderId="29" xfId="1" applyFont="1" applyFill="1" applyBorder="1">
      <alignment vertical="center"/>
    </xf>
    <xf numFmtId="38" fontId="3" fillId="0" borderId="8" xfId="1" applyFont="1" applyFill="1" applyBorder="1" applyAlignment="1">
      <alignment vertical="center" shrinkToFit="1"/>
    </xf>
    <xf numFmtId="176" fontId="3" fillId="3" borderId="29" xfId="2" applyNumberFormat="1" applyFont="1" applyFill="1" applyBorder="1" applyAlignment="1">
      <alignment vertical="center"/>
    </xf>
    <xf numFmtId="38" fontId="3" fillId="0" borderId="44" xfId="1" applyFont="1" applyFill="1" applyBorder="1" applyAlignment="1">
      <alignment vertical="center" shrinkToFit="1"/>
    </xf>
    <xf numFmtId="38" fontId="3" fillId="0" borderId="43" xfId="1" applyFont="1" applyFill="1" applyBorder="1" applyAlignment="1">
      <alignment vertical="center" shrinkToFit="1"/>
    </xf>
    <xf numFmtId="38" fontId="3" fillId="0" borderId="0" xfId="1" applyFont="1" applyFill="1" applyBorder="1" applyAlignment="1">
      <alignment vertical="center" shrinkToFit="1"/>
    </xf>
    <xf numFmtId="0" fontId="5" fillId="0" borderId="0" xfId="0" applyFont="1" applyAlignment="1">
      <alignment horizontal="right" vertical="top"/>
    </xf>
    <xf numFmtId="0" fontId="9" fillId="0" borderId="0" xfId="0" applyFont="1" applyAlignment="1">
      <alignment horizontal="right" vertical="top"/>
    </xf>
    <xf numFmtId="38" fontId="3" fillId="0" borderId="42" xfId="1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38" fontId="3" fillId="0" borderId="0" xfId="1" applyFont="1">
      <alignment vertical="center"/>
    </xf>
    <xf numFmtId="0" fontId="5" fillId="0" borderId="2" xfId="0" applyFont="1" applyBorder="1" applyAlignment="1">
      <alignment horizontal="center" vertical="center"/>
    </xf>
    <xf numFmtId="38" fontId="3" fillId="0" borderId="50" xfId="1" applyFont="1" applyBorder="1">
      <alignment vertical="center"/>
    </xf>
    <xf numFmtId="38" fontId="3" fillId="0" borderId="51" xfId="1" applyFont="1" applyBorder="1">
      <alignment vertical="center"/>
    </xf>
    <xf numFmtId="38" fontId="3" fillId="0" borderId="15" xfId="1" applyFont="1" applyBorder="1">
      <alignment vertical="center"/>
    </xf>
    <xf numFmtId="38" fontId="3" fillId="0" borderId="48" xfId="1" applyFont="1" applyBorder="1">
      <alignment vertical="center"/>
    </xf>
    <xf numFmtId="38" fontId="3" fillId="0" borderId="49" xfId="1" applyFont="1" applyBorder="1">
      <alignment vertical="center"/>
    </xf>
    <xf numFmtId="176" fontId="3" fillId="0" borderId="49" xfId="1" applyNumberFormat="1" applyFont="1" applyBorder="1">
      <alignment vertical="center"/>
    </xf>
    <xf numFmtId="0" fontId="5" fillId="0" borderId="5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38" fontId="3" fillId="0" borderId="53" xfId="1" applyFont="1" applyBorder="1">
      <alignment vertical="center"/>
    </xf>
    <xf numFmtId="38" fontId="3" fillId="0" borderId="54" xfId="1" applyFont="1" applyBorder="1">
      <alignment vertical="center"/>
    </xf>
    <xf numFmtId="38" fontId="3" fillId="0" borderId="55" xfId="1" applyFont="1" applyBorder="1">
      <alignment vertical="center"/>
    </xf>
    <xf numFmtId="38" fontId="3" fillId="0" borderId="56" xfId="1" applyFont="1" applyBorder="1">
      <alignment vertical="center"/>
    </xf>
    <xf numFmtId="38" fontId="3" fillId="0" borderId="57" xfId="1" applyFont="1" applyBorder="1">
      <alignment vertical="center"/>
    </xf>
    <xf numFmtId="176" fontId="3" fillId="0" borderId="58" xfId="1" applyNumberFormat="1" applyFont="1" applyBorder="1">
      <alignment vertical="center"/>
    </xf>
    <xf numFmtId="38" fontId="3" fillId="0" borderId="16" xfId="1" applyFont="1" applyBorder="1" applyAlignment="1">
      <alignment horizontal="center" vertical="center" wrapText="1"/>
    </xf>
    <xf numFmtId="38" fontId="3" fillId="0" borderId="27" xfId="1" applyFont="1" applyBorder="1" applyAlignment="1">
      <alignment vertical="center" shrinkToFit="1"/>
    </xf>
    <xf numFmtId="38" fontId="3" fillId="0" borderId="59" xfId="1" applyFont="1" applyBorder="1">
      <alignment vertical="center"/>
    </xf>
    <xf numFmtId="38" fontId="3" fillId="0" borderId="0" xfId="1" applyFont="1" applyBorder="1">
      <alignment vertical="center"/>
    </xf>
    <xf numFmtId="38" fontId="3" fillId="0" borderId="60" xfId="1" applyFont="1" applyBorder="1">
      <alignment vertical="center"/>
    </xf>
    <xf numFmtId="38" fontId="3" fillId="0" borderId="61" xfId="1" applyFont="1" applyBorder="1">
      <alignment vertical="center"/>
    </xf>
    <xf numFmtId="38" fontId="3" fillId="0" borderId="62" xfId="1" applyFont="1" applyBorder="1">
      <alignment vertical="center"/>
    </xf>
    <xf numFmtId="176" fontId="3" fillId="0" borderId="63" xfId="1" applyNumberFormat="1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38" fontId="3" fillId="0" borderId="58" xfId="1" applyFont="1" applyBorder="1">
      <alignment vertical="center"/>
    </xf>
    <xf numFmtId="38" fontId="3" fillId="0" borderId="23" xfId="1" applyFont="1" applyBorder="1" applyAlignment="1">
      <alignment vertical="center" shrinkToFit="1"/>
    </xf>
    <xf numFmtId="38" fontId="3" fillId="0" borderId="63" xfId="1" applyFont="1" applyBorder="1">
      <alignment vertical="center"/>
    </xf>
    <xf numFmtId="38" fontId="3" fillId="0" borderId="64" xfId="1" applyFont="1" applyBorder="1">
      <alignment vertical="center"/>
    </xf>
    <xf numFmtId="38" fontId="3" fillId="0" borderId="65" xfId="1" applyFont="1" applyBorder="1">
      <alignment vertical="center"/>
    </xf>
    <xf numFmtId="38" fontId="3" fillId="0" borderId="38" xfId="1" applyFont="1" applyBorder="1">
      <alignment vertical="center"/>
    </xf>
    <xf numFmtId="38" fontId="3" fillId="0" borderId="66" xfId="1" applyFont="1" applyBorder="1">
      <alignment vertical="center"/>
    </xf>
    <xf numFmtId="0" fontId="5" fillId="0" borderId="27" xfId="0" applyFont="1" applyBorder="1" applyAlignment="1">
      <alignment vertical="center"/>
    </xf>
    <xf numFmtId="38" fontId="3" fillId="0" borderId="67" xfId="1" applyFont="1" applyBorder="1">
      <alignment vertical="center"/>
    </xf>
    <xf numFmtId="38" fontId="3" fillId="0" borderId="68" xfId="1" applyFont="1" applyBorder="1">
      <alignment vertical="center"/>
    </xf>
    <xf numFmtId="38" fontId="3" fillId="0" borderId="69" xfId="1" applyFont="1" applyBorder="1">
      <alignment vertical="center"/>
    </xf>
    <xf numFmtId="38" fontId="3" fillId="0" borderId="70" xfId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38" fontId="3" fillId="0" borderId="71" xfId="1" applyFont="1" applyBorder="1">
      <alignment vertical="center"/>
    </xf>
    <xf numFmtId="38" fontId="3" fillId="0" borderId="72" xfId="1" applyFont="1" applyBorder="1">
      <alignment vertical="center"/>
    </xf>
    <xf numFmtId="38" fontId="3" fillId="0" borderId="73" xfId="1" applyFont="1" applyBorder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38" fontId="3" fillId="0" borderId="74" xfId="1" applyFont="1" applyBorder="1">
      <alignment vertical="center"/>
    </xf>
    <xf numFmtId="38" fontId="3" fillId="0" borderId="75" xfId="1" applyFont="1" applyBorder="1">
      <alignment vertical="center"/>
    </xf>
    <xf numFmtId="38" fontId="3" fillId="0" borderId="76" xfId="1" applyFont="1" applyBorder="1" applyAlignment="1">
      <alignment vertical="center" shrinkToFit="1"/>
    </xf>
    <xf numFmtId="38" fontId="3" fillId="0" borderId="77" xfId="1" applyFont="1" applyBorder="1" applyAlignment="1">
      <alignment vertical="center" shrinkToFit="1"/>
    </xf>
    <xf numFmtId="176" fontId="3" fillId="0" borderId="77" xfId="1" applyNumberFormat="1" applyFont="1" applyBorder="1">
      <alignment vertical="center"/>
    </xf>
    <xf numFmtId="0" fontId="10" fillId="0" borderId="0" xfId="0" applyFont="1">
      <alignment vertical="center"/>
    </xf>
    <xf numFmtId="38" fontId="3" fillId="0" borderId="1" xfId="1" applyFont="1" applyBorder="1" applyAlignment="1">
      <alignment horizontal="center" vertical="center"/>
    </xf>
    <xf numFmtId="38" fontId="3" fillId="0" borderId="78" xfId="1" applyFont="1" applyBorder="1">
      <alignment vertical="center"/>
    </xf>
    <xf numFmtId="38" fontId="3" fillId="0" borderId="79" xfId="1" applyFont="1" applyBorder="1">
      <alignment vertical="center"/>
    </xf>
    <xf numFmtId="38" fontId="3" fillId="0" borderId="13" xfId="1" applyFont="1" applyBorder="1">
      <alignment vertical="center"/>
    </xf>
    <xf numFmtId="38" fontId="3" fillId="0" borderId="39" xfId="1" applyFont="1" applyBorder="1">
      <alignment vertical="center"/>
    </xf>
    <xf numFmtId="38" fontId="3" fillId="0" borderId="80" xfId="1" applyFont="1" applyBorder="1">
      <alignment vertical="center"/>
    </xf>
    <xf numFmtId="176" fontId="3" fillId="0" borderId="4" xfId="1" applyNumberFormat="1" applyFont="1" applyBorder="1">
      <alignment vertical="center"/>
    </xf>
    <xf numFmtId="38" fontId="3" fillId="0" borderId="21" xfId="1" applyFont="1" applyBorder="1">
      <alignment vertical="center"/>
    </xf>
    <xf numFmtId="38" fontId="3" fillId="0" borderId="20" xfId="1" applyFont="1" applyBorder="1">
      <alignment vertical="center"/>
    </xf>
    <xf numFmtId="38" fontId="3" fillId="0" borderId="82" xfId="1" applyFont="1" applyBorder="1">
      <alignment vertical="center"/>
    </xf>
    <xf numFmtId="176" fontId="3" fillId="0" borderId="28" xfId="1" applyNumberFormat="1" applyFont="1" applyBorder="1">
      <alignment vertical="center"/>
    </xf>
    <xf numFmtId="38" fontId="3" fillId="0" borderId="11" xfId="1" applyFont="1" applyBorder="1">
      <alignment vertical="center"/>
    </xf>
    <xf numFmtId="176" fontId="3" fillId="0" borderId="41" xfId="1" applyNumberFormat="1" applyFont="1" applyBorder="1">
      <alignment vertical="center"/>
    </xf>
    <xf numFmtId="0" fontId="5" fillId="0" borderId="43" xfId="0" applyFont="1" applyBorder="1" applyAlignment="1">
      <alignment horizontal="center" vertical="center"/>
    </xf>
    <xf numFmtId="38" fontId="3" fillId="0" borderId="84" xfId="1" applyFont="1" applyBorder="1">
      <alignment vertical="center"/>
    </xf>
    <xf numFmtId="38" fontId="3" fillId="0" borderId="85" xfId="1" applyFont="1" applyBorder="1">
      <alignment vertical="center"/>
    </xf>
    <xf numFmtId="176" fontId="3" fillId="0" borderId="43" xfId="1" applyNumberFormat="1" applyFont="1" applyBorder="1">
      <alignment vertical="center"/>
    </xf>
    <xf numFmtId="38" fontId="3" fillId="0" borderId="42" xfId="1" applyFont="1" applyBorder="1" applyAlignment="1">
      <alignment horizontal="center" vertical="center"/>
    </xf>
    <xf numFmtId="38" fontId="3" fillId="0" borderId="1" xfId="1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38" fontId="3" fillId="0" borderId="86" xfId="1" applyFont="1" applyBorder="1">
      <alignment vertical="center"/>
    </xf>
    <xf numFmtId="38" fontId="3" fillId="0" borderId="52" xfId="1" applyFont="1" applyBorder="1" applyAlignment="1">
      <alignment vertical="center"/>
    </xf>
    <xf numFmtId="38" fontId="3" fillId="0" borderId="17" xfId="1" applyFont="1" applyBorder="1" applyAlignment="1">
      <alignment vertical="center"/>
    </xf>
    <xf numFmtId="38" fontId="3" fillId="0" borderId="87" xfId="1" applyFont="1" applyBorder="1">
      <alignment vertical="center"/>
    </xf>
    <xf numFmtId="38" fontId="3" fillId="0" borderId="87" xfId="1" applyFont="1" applyBorder="1" applyAlignment="1">
      <alignment vertical="center" shrinkToFit="1"/>
    </xf>
    <xf numFmtId="38" fontId="3" fillId="0" borderId="58" xfId="1" applyFont="1" applyBorder="1" applyAlignment="1">
      <alignment vertical="center" shrinkToFit="1"/>
    </xf>
    <xf numFmtId="38" fontId="3" fillId="0" borderId="81" xfId="1" applyFont="1" applyBorder="1" applyAlignment="1">
      <alignment vertical="center"/>
    </xf>
    <xf numFmtId="38" fontId="3" fillId="0" borderId="40" xfId="1" applyFont="1" applyBorder="1" applyAlignment="1">
      <alignment vertical="center"/>
    </xf>
    <xf numFmtId="38" fontId="3" fillId="0" borderId="88" xfId="1" applyFont="1" applyBorder="1">
      <alignment vertical="center"/>
    </xf>
    <xf numFmtId="38" fontId="3" fillId="0" borderId="89" xfId="1" applyFont="1" applyBorder="1">
      <alignment vertical="center"/>
    </xf>
    <xf numFmtId="38" fontId="3" fillId="0" borderId="89" xfId="1" applyFont="1" applyFill="1" applyBorder="1">
      <alignment vertical="center"/>
    </xf>
    <xf numFmtId="176" fontId="3" fillId="0" borderId="62" xfId="1" applyNumberFormat="1" applyFont="1" applyBorder="1">
      <alignment vertical="center"/>
    </xf>
    <xf numFmtId="38" fontId="3" fillId="0" borderId="87" xfId="1" applyFont="1" applyFill="1" applyBorder="1">
      <alignment vertical="center"/>
    </xf>
    <xf numFmtId="177" fontId="3" fillId="0" borderId="0" xfId="1" applyNumberFormat="1" applyFont="1" applyFill="1" applyBorder="1" applyAlignment="1">
      <alignment horizontal="left" vertical="center"/>
    </xf>
    <xf numFmtId="38" fontId="3" fillId="0" borderId="7" xfId="1" applyFont="1" applyBorder="1" applyAlignment="1">
      <alignment vertical="center"/>
    </xf>
    <xf numFmtId="38" fontId="3" fillId="0" borderId="8" xfId="1" applyFont="1" applyBorder="1" applyAlignment="1">
      <alignment vertical="center"/>
    </xf>
    <xf numFmtId="38" fontId="3" fillId="0" borderId="84" xfId="1" applyFont="1" applyFill="1" applyBorder="1">
      <alignment vertical="center"/>
    </xf>
    <xf numFmtId="176" fontId="3" fillId="0" borderId="57" xfId="1" applyNumberFormat="1" applyFont="1" applyBorder="1">
      <alignment vertical="center"/>
    </xf>
    <xf numFmtId="38" fontId="3" fillId="0" borderId="44" xfId="1" applyFont="1" applyBorder="1">
      <alignment vertical="center"/>
    </xf>
    <xf numFmtId="38" fontId="3" fillId="0" borderId="90" xfId="1" applyFont="1" applyBorder="1">
      <alignment vertical="center"/>
    </xf>
    <xf numFmtId="38" fontId="5" fillId="0" borderId="42" xfId="1" applyFont="1" applyBorder="1" applyAlignment="1">
      <alignment vertical="center" shrinkToFit="1"/>
    </xf>
    <xf numFmtId="0" fontId="5" fillId="0" borderId="43" xfId="0" applyFont="1" applyBorder="1" applyAlignment="1">
      <alignment vertical="center" shrinkToFit="1"/>
    </xf>
    <xf numFmtId="177" fontId="3" fillId="0" borderId="44" xfId="1" applyNumberFormat="1" applyFont="1" applyBorder="1" applyAlignment="1">
      <alignment horizontal="center" vertical="center" shrinkToFit="1"/>
    </xf>
    <xf numFmtId="177" fontId="3" fillId="0" borderId="85" xfId="1" applyNumberFormat="1" applyFont="1" applyBorder="1" applyAlignment="1">
      <alignment horizontal="center" vertical="center" shrinkToFit="1"/>
    </xf>
  </cellXfs>
  <cellStyles count="3">
    <cellStyle name="パーセント 2" xfId="2"/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J88"/>
  <sheetViews>
    <sheetView tabSelected="1" view="pageBreakPreview" zoomScale="90" zoomScaleNormal="100" zoomScaleSheetLayoutView="90" workbookViewId="0">
      <selection activeCell="M30" sqref="M30"/>
    </sheetView>
  </sheetViews>
  <sheetFormatPr defaultRowHeight="13.5"/>
  <cols>
    <col min="1" max="1" width="3.625" style="76" customWidth="1"/>
    <col min="2" max="2" width="3.125" style="76" customWidth="1"/>
    <col min="3" max="3" width="22.125" style="76" customWidth="1"/>
    <col min="4" max="9" width="10.375" style="76" customWidth="1"/>
    <col min="10" max="10" width="9.625" style="76" customWidth="1"/>
    <col min="11" max="16384" width="9" style="76"/>
  </cols>
  <sheetData>
    <row r="1" spans="2:10" ht="6" customHeight="1"/>
    <row r="2" spans="2:10" ht="23.25" customHeight="1">
      <c r="B2" s="77" t="s">
        <v>0</v>
      </c>
      <c r="J2" s="78"/>
    </row>
    <row r="3" spans="2:10" ht="3.75" customHeight="1" thickBot="1">
      <c r="B3" s="79"/>
      <c r="J3" s="78"/>
    </row>
    <row r="4" spans="2:10" ht="13.5" customHeight="1">
      <c r="B4" s="1" t="s">
        <v>1</v>
      </c>
      <c r="C4" s="2"/>
      <c r="D4" s="3" t="s">
        <v>2</v>
      </c>
      <c r="E4" s="4"/>
      <c r="F4" s="5" t="s">
        <v>3</v>
      </c>
      <c r="G4" s="6"/>
      <c r="H4" s="7" t="s">
        <v>4</v>
      </c>
      <c r="I4" s="8"/>
    </row>
    <row r="5" spans="2:10" ht="13.5" customHeight="1" thickBot="1">
      <c r="B5" s="9"/>
      <c r="C5" s="10"/>
      <c r="D5" s="11" t="s">
        <v>5</v>
      </c>
      <c r="E5" s="12" t="s">
        <v>6</v>
      </c>
      <c r="F5" s="13" t="s">
        <v>5</v>
      </c>
      <c r="G5" s="14" t="s">
        <v>7</v>
      </c>
      <c r="H5" s="15" t="s">
        <v>5</v>
      </c>
      <c r="I5" s="16" t="s">
        <v>7</v>
      </c>
    </row>
    <row r="6" spans="2:10" ht="13.5" customHeight="1">
      <c r="B6" s="17" t="s">
        <v>8</v>
      </c>
      <c r="C6" s="80"/>
      <c r="D6" s="18">
        <v>796</v>
      </c>
      <c r="E6" s="19">
        <v>3417472</v>
      </c>
      <c r="F6" s="81">
        <v>1.6583333333333334</v>
      </c>
      <c r="G6" s="82">
        <v>1.4200439126467426</v>
      </c>
      <c r="H6" s="83">
        <f>D6/$D$37</f>
        <v>0.16365131578947367</v>
      </c>
      <c r="I6" s="84">
        <f>E6/E37</f>
        <v>4.3534375687097185E-2</v>
      </c>
    </row>
    <row r="7" spans="2:10" ht="13.5" customHeight="1">
      <c r="B7" s="32"/>
      <c r="C7" s="21" t="s">
        <v>9</v>
      </c>
      <c r="D7" s="85">
        <v>171</v>
      </c>
      <c r="E7" s="86">
        <v>1096988</v>
      </c>
      <c r="F7" s="87">
        <v>2.0117647058823529</v>
      </c>
      <c r="G7" s="88">
        <v>1.8350418200066911</v>
      </c>
      <c r="H7" s="89"/>
      <c r="I7" s="90"/>
    </row>
    <row r="8" spans="2:10" ht="13.5" customHeight="1">
      <c r="B8" s="32"/>
      <c r="C8" s="20" t="s">
        <v>10</v>
      </c>
      <c r="D8" s="91">
        <v>0</v>
      </c>
      <c r="E8" s="92">
        <v>0</v>
      </c>
      <c r="F8" s="50" t="s">
        <v>11</v>
      </c>
      <c r="G8" s="93" t="s">
        <v>11</v>
      </c>
      <c r="H8" s="89"/>
      <c r="I8" s="94"/>
    </row>
    <row r="9" spans="2:10" ht="13.5" customHeight="1">
      <c r="B9" s="32"/>
      <c r="C9" s="21" t="s">
        <v>12</v>
      </c>
      <c r="D9" s="85">
        <v>586</v>
      </c>
      <c r="E9" s="86">
        <v>2147984</v>
      </c>
      <c r="F9" s="87">
        <v>1.6887608069164266</v>
      </c>
      <c r="G9" s="95">
        <v>1.3631104533835599</v>
      </c>
      <c r="H9" s="89"/>
      <c r="I9" s="94"/>
    </row>
    <row r="10" spans="2:10" ht="13.5" customHeight="1">
      <c r="B10" s="32"/>
      <c r="C10" s="22" t="s">
        <v>13</v>
      </c>
      <c r="D10" s="96">
        <v>18</v>
      </c>
      <c r="E10" s="97">
        <v>86500</v>
      </c>
      <c r="F10" s="87">
        <v>0.75</v>
      </c>
      <c r="G10" s="95">
        <v>0.72083333333333333</v>
      </c>
      <c r="H10" s="89"/>
      <c r="I10" s="94"/>
    </row>
    <row r="11" spans="2:10" ht="13.5" customHeight="1">
      <c r="B11" s="32"/>
      <c r="C11" s="22" t="s">
        <v>14</v>
      </c>
      <c r="D11" s="91">
        <v>21</v>
      </c>
      <c r="E11" s="92">
        <v>86000</v>
      </c>
      <c r="F11" s="87">
        <v>0.875</v>
      </c>
      <c r="G11" s="95">
        <v>0.76106194690265483</v>
      </c>
      <c r="H11" s="89"/>
      <c r="I11" s="94"/>
    </row>
    <row r="12" spans="2:10" ht="13.5" customHeight="1" thickBot="1">
      <c r="B12" s="98"/>
      <c r="C12" s="23" t="s">
        <v>15</v>
      </c>
      <c r="D12" s="98">
        <v>0</v>
      </c>
      <c r="E12" s="99">
        <v>0</v>
      </c>
      <c r="F12" s="24" t="s">
        <v>11</v>
      </c>
      <c r="G12" s="25" t="s">
        <v>11</v>
      </c>
      <c r="H12" s="26"/>
      <c r="I12" s="27"/>
    </row>
    <row r="13" spans="2:10" ht="13.5" customHeight="1">
      <c r="B13" s="28" t="s">
        <v>16</v>
      </c>
      <c r="C13" s="100"/>
      <c r="D13" s="18">
        <v>612</v>
      </c>
      <c r="E13" s="29">
        <v>7242110</v>
      </c>
      <c r="F13" s="101">
        <v>1.3421052631578947</v>
      </c>
      <c r="G13" s="102">
        <v>1.2017442782773999</v>
      </c>
      <c r="H13" s="103">
        <f>D13/$D$37</f>
        <v>0.12582236842105263</v>
      </c>
      <c r="I13" s="84">
        <f>E13/$E$37</f>
        <v>9.2255543719826638E-2</v>
      </c>
    </row>
    <row r="14" spans="2:10" ht="13.5" customHeight="1">
      <c r="B14" s="28"/>
      <c r="C14" s="104" t="s">
        <v>17</v>
      </c>
      <c r="D14" s="30">
        <v>15</v>
      </c>
      <c r="E14" s="31">
        <v>494000</v>
      </c>
      <c r="F14" s="105">
        <v>2.5</v>
      </c>
      <c r="G14" s="106">
        <v>3.3012563485699009</v>
      </c>
      <c r="H14" s="107"/>
      <c r="I14" s="94"/>
    </row>
    <row r="15" spans="2:10" ht="13.5" customHeight="1">
      <c r="B15" s="32"/>
      <c r="C15" s="108" t="s">
        <v>18</v>
      </c>
      <c r="D15" s="91">
        <v>3</v>
      </c>
      <c r="E15" s="109">
        <v>45000</v>
      </c>
      <c r="F15" s="33">
        <v>0.75</v>
      </c>
      <c r="G15" s="34">
        <v>0.83487940630797774</v>
      </c>
      <c r="H15" s="35"/>
      <c r="I15" s="36"/>
    </row>
    <row r="16" spans="2:10" ht="13.5" customHeight="1">
      <c r="B16" s="32"/>
      <c r="C16" s="108" t="s">
        <v>19</v>
      </c>
      <c r="D16" s="91">
        <v>1</v>
      </c>
      <c r="E16" s="109">
        <v>30000</v>
      </c>
      <c r="F16" s="37">
        <v>1</v>
      </c>
      <c r="G16" s="38">
        <v>0.5</v>
      </c>
      <c r="H16" s="35"/>
      <c r="I16" s="36"/>
    </row>
    <row r="17" spans="2:9" ht="13.5" customHeight="1">
      <c r="B17" s="32"/>
      <c r="C17" s="108" t="s">
        <v>20</v>
      </c>
      <c r="D17" s="91">
        <v>0</v>
      </c>
      <c r="E17" s="109">
        <v>0</v>
      </c>
      <c r="F17" s="39" t="s">
        <v>11</v>
      </c>
      <c r="G17" s="40" t="s">
        <v>11</v>
      </c>
      <c r="H17" s="35"/>
      <c r="I17" s="36"/>
    </row>
    <row r="18" spans="2:9" ht="13.5" customHeight="1">
      <c r="B18" s="32"/>
      <c r="C18" s="108" t="s">
        <v>21</v>
      </c>
      <c r="D18" s="91">
        <v>425</v>
      </c>
      <c r="E18" s="109">
        <v>2985284</v>
      </c>
      <c r="F18" s="41">
        <v>1.4505119453924915</v>
      </c>
      <c r="G18" s="42">
        <v>1.4141697221195844</v>
      </c>
      <c r="H18" s="35"/>
      <c r="I18" s="36"/>
    </row>
    <row r="19" spans="2:9" ht="13.5" customHeight="1">
      <c r="B19" s="32"/>
      <c r="C19" s="108" t="s">
        <v>22</v>
      </c>
      <c r="D19" s="91">
        <v>87</v>
      </c>
      <c r="E19" s="109">
        <v>1326315</v>
      </c>
      <c r="F19" s="33">
        <v>1.2985074626865671</v>
      </c>
      <c r="G19" s="34">
        <v>1.3777462681915922</v>
      </c>
      <c r="H19" s="35"/>
      <c r="I19" s="36"/>
    </row>
    <row r="20" spans="2:9" ht="13.5" customHeight="1">
      <c r="B20" s="32"/>
      <c r="C20" s="108" t="s">
        <v>23</v>
      </c>
      <c r="D20" s="91">
        <v>0</v>
      </c>
      <c r="E20" s="109">
        <v>0</v>
      </c>
      <c r="F20" s="43" t="s">
        <v>11</v>
      </c>
      <c r="G20" s="44" t="s">
        <v>11</v>
      </c>
      <c r="H20" s="35"/>
      <c r="I20" s="36"/>
    </row>
    <row r="21" spans="2:9" ht="13.5" customHeight="1">
      <c r="B21" s="32"/>
      <c r="C21" s="110" t="s">
        <v>24</v>
      </c>
      <c r="D21" s="111">
        <v>57</v>
      </c>
      <c r="E21" s="112">
        <v>1275700</v>
      </c>
      <c r="F21" s="113">
        <v>0.93442622950819676</v>
      </c>
      <c r="G21" s="114">
        <v>0.90270308519671671</v>
      </c>
      <c r="H21" s="115"/>
      <c r="I21" s="116"/>
    </row>
    <row r="22" spans="2:9" ht="13.5" customHeight="1" thickBot="1">
      <c r="B22" s="32"/>
      <c r="C22" s="110" t="s">
        <v>25</v>
      </c>
      <c r="D22" s="117">
        <v>24</v>
      </c>
      <c r="E22" s="118">
        <v>1085811</v>
      </c>
      <c r="F22" s="119">
        <v>1</v>
      </c>
      <c r="G22" s="120">
        <v>0.85098774082207496</v>
      </c>
      <c r="H22" s="121"/>
      <c r="I22" s="122"/>
    </row>
    <row r="23" spans="2:9" ht="13.5" customHeight="1">
      <c r="B23" s="17" t="s">
        <v>26</v>
      </c>
      <c r="C23" s="123"/>
      <c r="D23" s="18">
        <v>463</v>
      </c>
      <c r="E23" s="19">
        <v>7157924</v>
      </c>
      <c r="F23" s="124">
        <v>2.3383838383838382</v>
      </c>
      <c r="G23" s="125">
        <v>1.4799608730414553</v>
      </c>
      <c r="H23" s="83">
        <f>D23/$D$37</f>
        <v>9.5189144736842105E-2</v>
      </c>
      <c r="I23" s="84">
        <f>E23/$E$37</f>
        <v>9.118311797600373E-2</v>
      </c>
    </row>
    <row r="24" spans="2:9" ht="13.5" customHeight="1">
      <c r="B24" s="32"/>
      <c r="C24" s="108" t="s">
        <v>27</v>
      </c>
      <c r="D24" s="111">
        <v>380</v>
      </c>
      <c r="E24" s="126">
        <v>5548899</v>
      </c>
      <c r="F24" s="127">
        <v>2.6573426573426575</v>
      </c>
      <c r="G24" s="128">
        <v>1.5145011553433196</v>
      </c>
      <c r="H24" s="129"/>
      <c r="I24" s="116"/>
    </row>
    <row r="25" spans="2:9" ht="13.5" customHeight="1">
      <c r="B25" s="32"/>
      <c r="C25" s="108" t="s">
        <v>28</v>
      </c>
      <c r="D25" s="111">
        <v>0</v>
      </c>
      <c r="E25" s="126">
        <v>0</v>
      </c>
      <c r="F25" s="130" t="s">
        <v>11</v>
      </c>
      <c r="G25" s="131" t="s">
        <v>11</v>
      </c>
      <c r="H25" s="129"/>
      <c r="I25" s="116"/>
    </row>
    <row r="26" spans="2:9" ht="13.5" customHeight="1">
      <c r="B26" s="32"/>
      <c r="C26" s="108" t="s">
        <v>29</v>
      </c>
      <c r="D26" s="111">
        <v>65</v>
      </c>
      <c r="E26" s="126">
        <v>1180915</v>
      </c>
      <c r="F26" s="127">
        <v>1.2264150943396226</v>
      </c>
      <c r="G26" s="128">
        <v>1.0470311294741415</v>
      </c>
      <c r="H26" s="129"/>
      <c r="I26" s="116"/>
    </row>
    <row r="27" spans="2:9" ht="13.5" customHeight="1">
      <c r="B27" s="32"/>
      <c r="C27" s="108" t="s">
        <v>30</v>
      </c>
      <c r="D27" s="111">
        <v>6</v>
      </c>
      <c r="E27" s="126">
        <v>79610</v>
      </c>
      <c r="F27" s="132">
        <v>3</v>
      </c>
      <c r="G27" s="133">
        <v>1.7751466095836956</v>
      </c>
      <c r="H27" s="129"/>
      <c r="I27" s="116"/>
    </row>
    <row r="28" spans="2:9" ht="13.5" customHeight="1">
      <c r="B28" s="32"/>
      <c r="C28" s="108" t="s">
        <v>31</v>
      </c>
      <c r="D28" s="111">
        <v>0</v>
      </c>
      <c r="E28" s="126">
        <v>0</v>
      </c>
      <c r="F28" s="130" t="s">
        <v>11</v>
      </c>
      <c r="G28" s="131" t="s">
        <v>11</v>
      </c>
      <c r="H28" s="129"/>
      <c r="I28" s="116"/>
    </row>
    <row r="29" spans="2:9" ht="13.5" customHeight="1">
      <c r="B29" s="32"/>
      <c r="C29" s="108" t="s">
        <v>32</v>
      </c>
      <c r="D29" s="111">
        <v>9</v>
      </c>
      <c r="E29" s="126">
        <v>235500</v>
      </c>
      <c r="F29" s="130" t="s">
        <v>11</v>
      </c>
      <c r="G29" s="131" t="s">
        <v>11</v>
      </c>
      <c r="H29" s="129"/>
      <c r="I29" s="116"/>
    </row>
    <row r="30" spans="2:9" ht="13.5" customHeight="1">
      <c r="B30" s="32"/>
      <c r="C30" s="108" t="s">
        <v>33</v>
      </c>
      <c r="D30" s="111">
        <v>3</v>
      </c>
      <c r="E30" s="126">
        <v>113000</v>
      </c>
      <c r="F30" s="130" t="s">
        <v>11</v>
      </c>
      <c r="G30" s="131" t="s">
        <v>11</v>
      </c>
      <c r="H30" s="129"/>
      <c r="I30" s="116"/>
    </row>
    <row r="31" spans="2:9" ht="13.5" customHeight="1" thickBot="1">
      <c r="B31" s="32"/>
      <c r="C31" s="110" t="s">
        <v>34</v>
      </c>
      <c r="D31" s="111">
        <v>0</v>
      </c>
      <c r="E31" s="126">
        <v>0</v>
      </c>
      <c r="F31" s="134" t="s">
        <v>11</v>
      </c>
      <c r="G31" s="135" t="s">
        <v>11</v>
      </c>
      <c r="H31" s="136"/>
      <c r="I31" s="122"/>
    </row>
    <row r="32" spans="2:9" ht="13.5" customHeight="1">
      <c r="B32" s="17" t="s">
        <v>35</v>
      </c>
      <c r="C32" s="80"/>
      <c r="D32" s="137">
        <v>2993</v>
      </c>
      <c r="E32" s="138">
        <v>60683034</v>
      </c>
      <c r="F32" s="45">
        <v>0.15191351131864786</v>
      </c>
      <c r="G32" s="46">
        <v>0.17533766198455494</v>
      </c>
      <c r="H32" s="83">
        <f>D32/D37</f>
        <v>0.61533717105263153</v>
      </c>
      <c r="I32" s="84">
        <f>E32/E37</f>
        <v>0.77302696261707249</v>
      </c>
    </row>
    <row r="33" spans="2:10" ht="13.5" customHeight="1">
      <c r="B33" s="28"/>
      <c r="C33" s="139" t="s">
        <v>36</v>
      </c>
      <c r="D33" s="140">
        <v>0</v>
      </c>
      <c r="E33" s="141">
        <v>0</v>
      </c>
      <c r="F33" s="47">
        <v>0</v>
      </c>
      <c r="G33" s="48">
        <v>0</v>
      </c>
      <c r="H33" s="142"/>
      <c r="I33" s="143"/>
    </row>
    <row r="34" spans="2:10" ht="13.5" customHeight="1">
      <c r="B34" s="49"/>
      <c r="C34" s="139" t="s">
        <v>37</v>
      </c>
      <c r="D34" s="140">
        <v>185</v>
      </c>
      <c r="E34" s="141">
        <v>2947070</v>
      </c>
      <c r="F34" s="50" t="s">
        <v>11</v>
      </c>
      <c r="G34" s="51" t="s">
        <v>11</v>
      </c>
      <c r="H34" s="144"/>
      <c r="I34" s="145"/>
    </row>
    <row r="35" spans="2:10" ht="13.5" customHeight="1">
      <c r="B35" s="49"/>
      <c r="C35" s="146" t="s">
        <v>38</v>
      </c>
      <c r="D35" s="140">
        <v>1988</v>
      </c>
      <c r="E35" s="141">
        <v>44375100</v>
      </c>
      <c r="F35" s="50" t="s">
        <v>11</v>
      </c>
      <c r="G35" s="51" t="s">
        <v>11</v>
      </c>
      <c r="H35" s="144"/>
      <c r="I35" s="145"/>
    </row>
    <row r="36" spans="2:10" ht="13.5" customHeight="1" thickBot="1">
      <c r="B36" s="52"/>
      <c r="C36" s="147" t="s">
        <v>39</v>
      </c>
      <c r="D36" s="148">
        <v>820</v>
      </c>
      <c r="E36" s="149">
        <v>13360864</v>
      </c>
      <c r="F36" s="50" t="s">
        <v>11</v>
      </c>
      <c r="G36" s="51" t="s">
        <v>11</v>
      </c>
      <c r="H36" s="150"/>
      <c r="I36" s="145"/>
    </row>
    <row r="37" spans="2:10" ht="13.5" customHeight="1" thickBot="1">
      <c r="B37" s="53" t="s">
        <v>40</v>
      </c>
      <c r="C37" s="54"/>
      <c r="D37" s="151">
        <f>D6+D13+D23+D32</f>
        <v>4864</v>
      </c>
      <c r="E37" s="152">
        <f>E6+E13+E23+E32</f>
        <v>78500540</v>
      </c>
      <c r="F37" s="55">
        <v>0.23344211940871568</v>
      </c>
      <c r="G37" s="56">
        <v>0.21844424737724213</v>
      </c>
      <c r="H37" s="57">
        <v>1</v>
      </c>
      <c r="I37" s="57">
        <f>I6+I13+I23+I32</f>
        <v>1</v>
      </c>
    </row>
    <row r="38" spans="2:10" ht="13.5" customHeight="1">
      <c r="B38" s="58"/>
      <c r="C38" s="58"/>
      <c r="D38" s="153"/>
      <c r="E38" s="153"/>
      <c r="F38" s="59"/>
      <c r="G38" s="59"/>
      <c r="H38" s="59"/>
      <c r="I38" s="59"/>
    </row>
    <row r="39" spans="2:10" ht="6" customHeight="1"/>
    <row r="40" spans="2:10">
      <c r="I40" s="154" t="s">
        <v>41</v>
      </c>
    </row>
    <row r="41" spans="2:10" ht="14.25">
      <c r="B41" s="79" t="s">
        <v>42</v>
      </c>
      <c r="I41" s="155" t="s">
        <v>43</v>
      </c>
    </row>
    <row r="42" spans="2:10" ht="6" customHeight="1" thickBot="1">
      <c r="B42" s="79"/>
    </row>
    <row r="43" spans="2:10" ht="14.25" thickBot="1">
      <c r="B43" s="156" t="s">
        <v>44</v>
      </c>
      <c r="C43" s="157"/>
      <c r="D43" s="60" t="s">
        <v>45</v>
      </c>
      <c r="E43" s="61" t="s">
        <v>46</v>
      </c>
      <c r="F43" s="61" t="s">
        <v>47</v>
      </c>
      <c r="G43" s="62" t="s">
        <v>48</v>
      </c>
      <c r="H43" s="63" t="s">
        <v>49</v>
      </c>
      <c r="I43" s="63" t="s">
        <v>50</v>
      </c>
      <c r="J43" s="158"/>
    </row>
    <row r="44" spans="2:10">
      <c r="B44" s="1" t="s">
        <v>51</v>
      </c>
      <c r="C44" s="159"/>
      <c r="D44" s="160">
        <v>113</v>
      </c>
      <c r="E44" s="161">
        <v>60</v>
      </c>
      <c r="F44" s="162">
        <v>57</v>
      </c>
      <c r="G44" s="163">
        <v>687</v>
      </c>
      <c r="H44" s="164">
        <f>SUM(D44:G44)</f>
        <v>917</v>
      </c>
      <c r="I44" s="165">
        <v>0.188</v>
      </c>
      <c r="J44" s="158"/>
    </row>
    <row r="45" spans="2:10">
      <c r="B45" s="166"/>
      <c r="C45" s="167"/>
      <c r="D45" s="168">
        <v>505590</v>
      </c>
      <c r="E45" s="169">
        <v>903987</v>
      </c>
      <c r="F45" s="170">
        <v>1051760</v>
      </c>
      <c r="G45" s="171">
        <v>16816241</v>
      </c>
      <c r="H45" s="172">
        <f t="shared" ref="H45:H57" si="0">SUM(D45:G45)</f>
        <v>19277578</v>
      </c>
      <c r="I45" s="173">
        <f>ROUND(H45/$H$57,3)</f>
        <v>0.246</v>
      </c>
      <c r="J45" s="158"/>
    </row>
    <row r="46" spans="2:10">
      <c r="B46" s="174" t="s">
        <v>52</v>
      </c>
      <c r="C46" s="175" t="s">
        <v>53</v>
      </c>
      <c r="D46" s="176">
        <v>90</v>
      </c>
      <c r="E46" s="177">
        <v>77</v>
      </c>
      <c r="F46" s="178">
        <v>91</v>
      </c>
      <c r="G46" s="179">
        <v>358</v>
      </c>
      <c r="H46" s="180">
        <f t="shared" si="0"/>
        <v>616</v>
      </c>
      <c r="I46" s="181">
        <f>ROUND(H46/$H$56,3)</f>
        <v>0.127</v>
      </c>
      <c r="J46" s="158"/>
    </row>
    <row r="47" spans="2:10">
      <c r="B47" s="182"/>
      <c r="C47" s="183"/>
      <c r="D47" s="168">
        <v>504442</v>
      </c>
      <c r="E47" s="169">
        <v>594610</v>
      </c>
      <c r="F47" s="170">
        <v>1498500</v>
      </c>
      <c r="G47" s="171">
        <v>6907826</v>
      </c>
      <c r="H47" s="184">
        <f t="shared" si="0"/>
        <v>9505378</v>
      </c>
      <c r="I47" s="173">
        <f>ROUND(H47/$H$57,3)</f>
        <v>0.121</v>
      </c>
      <c r="J47" s="158"/>
    </row>
    <row r="48" spans="2:10">
      <c r="B48" s="182"/>
      <c r="C48" s="185" t="s">
        <v>54</v>
      </c>
      <c r="D48" s="176">
        <v>38</v>
      </c>
      <c r="E48" s="177">
        <v>37</v>
      </c>
      <c r="F48" s="178">
        <v>31</v>
      </c>
      <c r="G48" s="179">
        <v>267</v>
      </c>
      <c r="H48" s="186">
        <f t="shared" si="0"/>
        <v>373</v>
      </c>
      <c r="I48" s="181">
        <f>ROUND(H48/$H$56,3)</f>
        <v>7.6999999999999999E-2</v>
      </c>
      <c r="J48" s="158"/>
    </row>
    <row r="49" spans="2:10">
      <c r="B49" s="182"/>
      <c r="C49" s="183"/>
      <c r="D49" s="168">
        <v>145550</v>
      </c>
      <c r="E49" s="169">
        <v>565150</v>
      </c>
      <c r="F49" s="170">
        <v>753489</v>
      </c>
      <c r="G49" s="171">
        <v>6546400</v>
      </c>
      <c r="H49" s="172">
        <f t="shared" si="0"/>
        <v>8010589</v>
      </c>
      <c r="I49" s="173">
        <v>0.10199999999999999</v>
      </c>
      <c r="J49" s="158"/>
    </row>
    <row r="50" spans="2:10">
      <c r="B50" s="182"/>
      <c r="C50" s="185" t="s">
        <v>55</v>
      </c>
      <c r="D50" s="176">
        <v>38</v>
      </c>
      <c r="E50" s="177">
        <v>47</v>
      </c>
      <c r="F50" s="178">
        <v>36</v>
      </c>
      <c r="G50" s="179">
        <v>224</v>
      </c>
      <c r="H50" s="180">
        <f t="shared" si="0"/>
        <v>345</v>
      </c>
      <c r="I50" s="181">
        <f>ROUND(H50/$H$56,3)</f>
        <v>7.0999999999999994E-2</v>
      </c>
      <c r="J50" s="158"/>
    </row>
    <row r="51" spans="2:10">
      <c r="B51" s="182"/>
      <c r="C51" s="183"/>
      <c r="D51" s="168">
        <v>76070</v>
      </c>
      <c r="E51" s="169">
        <v>324610</v>
      </c>
      <c r="F51" s="170">
        <v>286000</v>
      </c>
      <c r="G51" s="171">
        <v>2566490</v>
      </c>
      <c r="H51" s="184">
        <f t="shared" si="0"/>
        <v>3253170</v>
      </c>
      <c r="I51" s="173">
        <f>ROUND(H51/$H$57,3)</f>
        <v>4.1000000000000002E-2</v>
      </c>
      <c r="J51" s="158"/>
    </row>
    <row r="52" spans="2:10">
      <c r="B52" s="182"/>
      <c r="C52" s="185" t="s">
        <v>56</v>
      </c>
      <c r="D52" s="176">
        <v>304</v>
      </c>
      <c r="E52" s="177">
        <v>110</v>
      </c>
      <c r="F52" s="178">
        <v>120</v>
      </c>
      <c r="G52" s="179">
        <v>765</v>
      </c>
      <c r="H52" s="186">
        <f t="shared" si="0"/>
        <v>1299</v>
      </c>
      <c r="I52" s="181">
        <f>ROUND(H52/$H$56,3)</f>
        <v>0.26700000000000002</v>
      </c>
      <c r="J52" s="158"/>
    </row>
    <row r="53" spans="2:10">
      <c r="B53" s="182"/>
      <c r="C53" s="183"/>
      <c r="D53" s="168">
        <v>1252580</v>
      </c>
      <c r="E53" s="169">
        <v>1427422.4</v>
      </c>
      <c r="F53" s="170">
        <v>1844352</v>
      </c>
      <c r="G53" s="171">
        <v>14396899</v>
      </c>
      <c r="H53" s="172">
        <f t="shared" si="0"/>
        <v>18921253.399999999</v>
      </c>
      <c r="I53" s="173">
        <f>ROUND(H53/$H$57,3)</f>
        <v>0.24099999999999999</v>
      </c>
      <c r="J53" s="158"/>
    </row>
    <row r="54" spans="2:10">
      <c r="B54" s="182"/>
      <c r="C54" s="185" t="s">
        <v>57</v>
      </c>
      <c r="D54" s="187">
        <v>213</v>
      </c>
      <c r="E54" s="188">
        <v>281</v>
      </c>
      <c r="F54" s="189">
        <v>128</v>
      </c>
      <c r="G54" s="112">
        <v>692</v>
      </c>
      <c r="H54" s="190">
        <f t="shared" si="0"/>
        <v>1314</v>
      </c>
      <c r="I54" s="181">
        <f>ROUND(H54/$H$56,3)</f>
        <v>0.27</v>
      </c>
      <c r="J54" s="158"/>
    </row>
    <row r="55" spans="2:10" ht="14.25" thickBot="1">
      <c r="B55" s="182"/>
      <c r="C55" s="191"/>
      <c r="D55" s="192">
        <v>933240</v>
      </c>
      <c r="E55" s="193">
        <v>3426331</v>
      </c>
      <c r="F55" s="194">
        <v>1723823</v>
      </c>
      <c r="G55" s="195">
        <v>13449178</v>
      </c>
      <c r="H55" s="184">
        <f t="shared" si="0"/>
        <v>19532572</v>
      </c>
      <c r="I55" s="173">
        <f>ROUND(H55/$H$57,3)</f>
        <v>0.249</v>
      </c>
      <c r="J55" s="158"/>
    </row>
    <row r="56" spans="2:10">
      <c r="B56" s="196" t="s">
        <v>58</v>
      </c>
      <c r="C56" s="197"/>
      <c r="D56" s="198">
        <f t="shared" ref="D56:G57" si="1">D44+D46+D48+D50+D52+D54</f>
        <v>796</v>
      </c>
      <c r="E56" s="199">
        <f t="shared" si="1"/>
        <v>612</v>
      </c>
      <c r="F56" s="199">
        <f t="shared" si="1"/>
        <v>463</v>
      </c>
      <c r="G56" s="200">
        <f t="shared" si="1"/>
        <v>2993</v>
      </c>
      <c r="H56" s="164">
        <f t="shared" si="0"/>
        <v>4864</v>
      </c>
      <c r="I56" s="165">
        <f>I44+I46+I48+I50+I52+I54</f>
        <v>1</v>
      </c>
      <c r="J56" s="158"/>
    </row>
    <row r="57" spans="2:10" ht="14.25" thickBot="1">
      <c r="B57" s="201"/>
      <c r="C57" s="202"/>
      <c r="D57" s="203">
        <f t="shared" si="1"/>
        <v>3417472</v>
      </c>
      <c r="E57" s="204">
        <f t="shared" si="1"/>
        <v>7242110.4000000004</v>
      </c>
      <c r="F57" s="204">
        <f t="shared" si="1"/>
        <v>7157924</v>
      </c>
      <c r="G57" s="205">
        <f t="shared" si="1"/>
        <v>60683034</v>
      </c>
      <c r="H57" s="206">
        <f t="shared" si="0"/>
        <v>78500540.400000006</v>
      </c>
      <c r="I57" s="207">
        <f>I45+I47+I49+I51+I53+I55</f>
        <v>1</v>
      </c>
      <c r="J57" s="158"/>
    </row>
    <row r="58" spans="2:10">
      <c r="B58" s="208"/>
    </row>
    <row r="59" spans="2:10" ht="14.25">
      <c r="B59" s="77" t="s">
        <v>59</v>
      </c>
      <c r="I59" s="154" t="s">
        <v>60</v>
      </c>
    </row>
    <row r="60" spans="2:10" ht="3" customHeight="1" thickBot="1">
      <c r="B60" s="79"/>
    </row>
    <row r="61" spans="2:10" ht="14.25" thickBot="1">
      <c r="B61" s="209"/>
      <c r="C61" s="210"/>
      <c r="D61" s="64" t="s">
        <v>45</v>
      </c>
      <c r="E61" s="61" t="s">
        <v>46</v>
      </c>
      <c r="F61" s="61" t="s">
        <v>47</v>
      </c>
      <c r="G61" s="61" t="s">
        <v>48</v>
      </c>
      <c r="H61" s="63" t="s">
        <v>49</v>
      </c>
      <c r="I61" s="63" t="s">
        <v>50</v>
      </c>
      <c r="J61" s="158"/>
    </row>
    <row r="62" spans="2:10">
      <c r="B62" s="65" t="s">
        <v>61</v>
      </c>
      <c r="C62" s="211"/>
      <c r="D62" s="212">
        <v>718</v>
      </c>
      <c r="E62" s="213">
        <v>483</v>
      </c>
      <c r="F62" s="213">
        <v>307</v>
      </c>
      <c r="G62" s="213">
        <v>1734</v>
      </c>
      <c r="H62" s="214">
        <f>SUM(D62:G62)</f>
        <v>3242</v>
      </c>
      <c r="I62" s="215">
        <f>H62/$H$65</f>
        <v>0.66652960526315785</v>
      </c>
      <c r="J62" s="158"/>
    </row>
    <row r="63" spans="2:10">
      <c r="B63" s="66" t="s">
        <v>62</v>
      </c>
      <c r="C63" s="216"/>
      <c r="D63" s="91">
        <v>59</v>
      </c>
      <c r="E63" s="217">
        <v>62</v>
      </c>
      <c r="F63" s="217">
        <v>98</v>
      </c>
      <c r="G63" s="217">
        <v>775</v>
      </c>
      <c r="H63" s="218">
        <f>SUM(D63:G63)</f>
        <v>994</v>
      </c>
      <c r="I63" s="219">
        <f>H63/$H$65</f>
        <v>0.20435855263157895</v>
      </c>
      <c r="J63" s="158"/>
    </row>
    <row r="64" spans="2:10" ht="14.25" thickBot="1">
      <c r="B64" s="67" t="s">
        <v>63</v>
      </c>
      <c r="C64" s="188"/>
      <c r="D64" s="117">
        <v>19</v>
      </c>
      <c r="E64" s="220">
        <v>67</v>
      </c>
      <c r="F64" s="220">
        <v>58</v>
      </c>
      <c r="G64" s="220">
        <v>484</v>
      </c>
      <c r="H64" s="186">
        <f>SUM(D64:G64)</f>
        <v>628</v>
      </c>
      <c r="I64" s="221">
        <f>1-I62-I63</f>
        <v>0.12911184210526319</v>
      </c>
      <c r="J64" s="158"/>
    </row>
    <row r="65" spans="2:10" ht="14.25" thickBot="1">
      <c r="B65" s="68" t="s">
        <v>58</v>
      </c>
      <c r="C65" s="222"/>
      <c r="D65" s="98">
        <f>SUM(D62:D64)</f>
        <v>796</v>
      </c>
      <c r="E65" s="223">
        <f>SUM(E62:E64)</f>
        <v>612</v>
      </c>
      <c r="F65" s="223">
        <f>SUM(F62:F64)</f>
        <v>463</v>
      </c>
      <c r="G65" s="223">
        <f>SUM(G62:G64)</f>
        <v>2993</v>
      </c>
      <c r="H65" s="224">
        <f>SUM(D65:G65)</f>
        <v>4864</v>
      </c>
      <c r="I65" s="225">
        <f>H65/H65</f>
        <v>1</v>
      </c>
      <c r="J65" s="158"/>
    </row>
    <row r="67" spans="2:10">
      <c r="I67" s="154" t="s">
        <v>41</v>
      </c>
    </row>
    <row r="68" spans="2:10" ht="14.25">
      <c r="B68" s="77" t="s">
        <v>64</v>
      </c>
      <c r="I68" s="155" t="s">
        <v>43</v>
      </c>
    </row>
    <row r="69" spans="2:10" ht="3" customHeight="1" thickBot="1">
      <c r="B69" s="79"/>
      <c r="C69" s="158"/>
      <c r="D69" s="158"/>
      <c r="E69" s="158"/>
      <c r="F69" s="158"/>
      <c r="G69" s="158"/>
      <c r="H69" s="158"/>
      <c r="I69" s="158"/>
      <c r="J69" s="158"/>
    </row>
    <row r="70" spans="2:10" ht="14.25" thickBot="1">
      <c r="B70" s="226"/>
      <c r="C70" s="210"/>
      <c r="D70" s="64" t="s">
        <v>45</v>
      </c>
      <c r="E70" s="61" t="s">
        <v>46</v>
      </c>
      <c r="F70" s="61" t="s">
        <v>47</v>
      </c>
      <c r="G70" s="61" t="s">
        <v>48</v>
      </c>
      <c r="H70" s="69" t="s">
        <v>49</v>
      </c>
      <c r="I70" s="69" t="s">
        <v>50</v>
      </c>
    </row>
    <row r="71" spans="2:10">
      <c r="B71" s="227" t="s">
        <v>65</v>
      </c>
      <c r="C71" s="228"/>
      <c r="D71" s="229">
        <v>482</v>
      </c>
      <c r="E71" s="199">
        <v>235</v>
      </c>
      <c r="F71" s="199">
        <v>392</v>
      </c>
      <c r="G71" s="199">
        <v>2814</v>
      </c>
      <c r="H71" s="180">
        <f t="shared" ref="H71:H78" si="2">SUM(D71:G71)</f>
        <v>3923</v>
      </c>
      <c r="I71" s="181">
        <f>H71/$H$77</f>
        <v>0.80653782894736847</v>
      </c>
    </row>
    <row r="72" spans="2:10">
      <c r="B72" s="230"/>
      <c r="C72" s="231"/>
      <c r="D72" s="85">
        <v>2200184</v>
      </c>
      <c r="E72" s="232">
        <v>3127915.4</v>
      </c>
      <c r="F72" s="232">
        <v>6592925</v>
      </c>
      <c r="G72" s="233">
        <v>58683134</v>
      </c>
      <c r="H72" s="234">
        <f t="shared" si="2"/>
        <v>70604158.400000006</v>
      </c>
      <c r="I72" s="173">
        <f>+H72/$H$78</f>
        <v>0.8994098389671723</v>
      </c>
    </row>
    <row r="73" spans="2:10">
      <c r="B73" s="235" t="s">
        <v>66</v>
      </c>
      <c r="C73" s="236"/>
      <c r="D73" s="237">
        <v>199</v>
      </c>
      <c r="E73" s="238">
        <v>168</v>
      </c>
      <c r="F73" s="239">
        <v>34</v>
      </c>
      <c r="G73" s="238">
        <v>84</v>
      </c>
      <c r="H73" s="186">
        <f t="shared" si="2"/>
        <v>485</v>
      </c>
      <c r="I73" s="240">
        <f>H73/$H$77</f>
        <v>9.9712171052631582E-2</v>
      </c>
    </row>
    <row r="74" spans="2:10">
      <c r="B74" s="230"/>
      <c r="C74" s="231"/>
      <c r="D74" s="85">
        <v>637110</v>
      </c>
      <c r="E74" s="232">
        <v>2437575</v>
      </c>
      <c r="F74" s="241">
        <v>292399</v>
      </c>
      <c r="G74" s="232">
        <v>751630</v>
      </c>
      <c r="H74" s="172">
        <f t="shared" si="2"/>
        <v>4118714</v>
      </c>
      <c r="I74" s="173">
        <f>H74/$H$78</f>
        <v>5.2467333078384769E-2</v>
      </c>
    </row>
    <row r="75" spans="2:10">
      <c r="B75" s="235" t="s">
        <v>67</v>
      </c>
      <c r="C75" s="236"/>
      <c r="D75" s="237">
        <v>115</v>
      </c>
      <c r="E75" s="238">
        <v>209</v>
      </c>
      <c r="F75" s="239">
        <v>37</v>
      </c>
      <c r="G75" s="238">
        <v>95</v>
      </c>
      <c r="H75" s="190">
        <f t="shared" si="2"/>
        <v>456</v>
      </c>
      <c r="I75" s="181">
        <f>1-I71-I73</f>
        <v>9.3749999999999944E-2</v>
      </c>
      <c r="J75" s="242"/>
    </row>
    <row r="76" spans="2:10" ht="14.25" thickBot="1">
      <c r="B76" s="243"/>
      <c r="C76" s="244"/>
      <c r="D76" s="98">
        <v>580178</v>
      </c>
      <c r="E76" s="223">
        <v>1676620</v>
      </c>
      <c r="F76" s="245">
        <v>272600</v>
      </c>
      <c r="G76" s="223">
        <v>1248270</v>
      </c>
      <c r="H76" s="184">
        <f t="shared" si="2"/>
        <v>3777668</v>
      </c>
      <c r="I76" s="246">
        <f>ROUND(H76/$H$78,4)</f>
        <v>4.8099999999999997E-2</v>
      </c>
    </row>
    <row r="77" spans="2:10">
      <c r="B77" s="70" t="s">
        <v>58</v>
      </c>
      <c r="C77" s="71"/>
      <c r="D77" s="198">
        <f t="shared" ref="D77:G78" si="3">D71+D73+D75</f>
        <v>796</v>
      </c>
      <c r="E77" s="199">
        <f t="shared" si="3"/>
        <v>612</v>
      </c>
      <c r="F77" s="199">
        <f t="shared" si="3"/>
        <v>463</v>
      </c>
      <c r="G77" s="200">
        <f t="shared" si="3"/>
        <v>2993</v>
      </c>
      <c r="H77" s="164">
        <f t="shared" si="2"/>
        <v>4864</v>
      </c>
      <c r="I77" s="165">
        <f>I71+I73+I75</f>
        <v>1</v>
      </c>
    </row>
    <row r="78" spans="2:10" ht="14.25" thickBot="1">
      <c r="B78" s="72"/>
      <c r="C78" s="73"/>
      <c r="D78" s="203">
        <f t="shared" si="3"/>
        <v>3417472</v>
      </c>
      <c r="E78" s="204">
        <f t="shared" si="3"/>
        <v>7242110.4000000004</v>
      </c>
      <c r="F78" s="204">
        <f t="shared" si="3"/>
        <v>7157924</v>
      </c>
      <c r="G78" s="205">
        <f t="shared" si="3"/>
        <v>60683034</v>
      </c>
      <c r="H78" s="206">
        <f t="shared" si="2"/>
        <v>78500540.400000006</v>
      </c>
      <c r="I78" s="207">
        <f>I72+I74+I76</f>
        <v>0.99997717204555714</v>
      </c>
    </row>
    <row r="79" spans="2:10" ht="14.25" thickBot="1">
      <c r="B79" s="74" t="s">
        <v>68</v>
      </c>
      <c r="C79" s="210"/>
      <c r="D79" s="247">
        <f>D78/D77</f>
        <v>4293.3065326633168</v>
      </c>
      <c r="E79" s="210">
        <f>E78/E77</f>
        <v>11833.513725490197</v>
      </c>
      <c r="F79" s="248">
        <f>F78/F77</f>
        <v>15459.879049676027</v>
      </c>
      <c r="G79" s="248">
        <f>G78/G77</f>
        <v>20274.986301369863</v>
      </c>
      <c r="H79" s="224">
        <f>H78/H77</f>
        <v>16139.09136513158</v>
      </c>
      <c r="I79" s="224"/>
    </row>
    <row r="81" spans="2:10" ht="14.25">
      <c r="B81" s="77" t="s">
        <v>69</v>
      </c>
      <c r="C81" s="158"/>
      <c r="D81" s="158"/>
      <c r="E81" s="158"/>
      <c r="F81" s="158"/>
      <c r="G81" s="158"/>
      <c r="H81" s="158"/>
      <c r="I81" s="158"/>
      <c r="J81" s="158"/>
    </row>
    <row r="82" spans="2:10" ht="3" customHeight="1" thickBot="1">
      <c r="B82" s="79"/>
      <c r="C82" s="158"/>
      <c r="D82" s="158"/>
      <c r="E82" s="158"/>
      <c r="F82" s="158"/>
      <c r="G82" s="158"/>
      <c r="H82" s="158"/>
      <c r="I82" s="158"/>
      <c r="J82" s="158"/>
    </row>
    <row r="83" spans="2:10" ht="14.25" thickBot="1">
      <c r="B83" s="209"/>
      <c r="C83" s="210"/>
      <c r="D83" s="64" t="s">
        <v>45</v>
      </c>
      <c r="E83" s="61" t="s">
        <v>46</v>
      </c>
      <c r="F83" s="61" t="s">
        <v>47</v>
      </c>
      <c r="G83" s="61" t="s">
        <v>48</v>
      </c>
      <c r="H83" s="63" t="s">
        <v>70</v>
      </c>
      <c r="I83" s="158"/>
    </row>
    <row r="84" spans="2:10" ht="14.25" thickBot="1">
      <c r="B84" s="249" t="s">
        <v>71</v>
      </c>
      <c r="C84" s="250"/>
      <c r="D84" s="251" t="s">
        <v>72</v>
      </c>
      <c r="E84" s="75" t="s">
        <v>73</v>
      </c>
      <c r="F84" s="75" t="s">
        <v>74</v>
      </c>
      <c r="G84" s="75" t="s">
        <v>75</v>
      </c>
      <c r="H84" s="252" t="s">
        <v>76</v>
      </c>
      <c r="I84" s="158"/>
    </row>
    <row r="85" spans="2:10">
      <c r="C85" s="78" t="s">
        <v>77</v>
      </c>
      <c r="D85" s="76">
        <v>96860</v>
      </c>
      <c r="E85" s="76">
        <v>54350</v>
      </c>
      <c r="F85" s="76">
        <v>27511</v>
      </c>
      <c r="G85" s="76">
        <v>10962</v>
      </c>
      <c r="H85" s="76">
        <f>+SUM(D85:G85)</f>
        <v>189683</v>
      </c>
      <c r="I85" s="158"/>
    </row>
    <row r="86" spans="2:10">
      <c r="C86" s="78" t="s">
        <v>5</v>
      </c>
      <c r="D86" s="76">
        <v>1398</v>
      </c>
      <c r="E86" s="76">
        <v>659</v>
      </c>
      <c r="F86" s="76">
        <v>301</v>
      </c>
      <c r="G86" s="76">
        <v>133</v>
      </c>
      <c r="H86" s="76">
        <f>+SUM(D86:G86)</f>
        <v>2491</v>
      </c>
      <c r="I86" s="76">
        <f>+H85/H86</f>
        <v>76.147330389401844</v>
      </c>
    </row>
    <row r="87" spans="2:10">
      <c r="D87" s="76">
        <f>+D85/D86</f>
        <v>69.284692417739635</v>
      </c>
      <c r="E87" s="76">
        <f>+E85/E86</f>
        <v>82.473444613050077</v>
      </c>
      <c r="F87" s="76">
        <f>+F85/F86</f>
        <v>91.39867109634551</v>
      </c>
      <c r="G87" s="76">
        <f>+G85/G86</f>
        <v>82.421052631578945</v>
      </c>
      <c r="H87" s="76">
        <f>+H85/H86</f>
        <v>76.147330389401844</v>
      </c>
    </row>
    <row r="88" spans="2:10">
      <c r="D88" s="76">
        <f>+D87/12</f>
        <v>5.7737243681449693</v>
      </c>
      <c r="E88" s="76">
        <f>+E87/12</f>
        <v>6.8727870510875064</v>
      </c>
      <c r="F88" s="76">
        <f>+F87/12</f>
        <v>7.6165559246954588</v>
      </c>
      <c r="G88" s="76">
        <f>+G87/12</f>
        <v>6.8684210526315788</v>
      </c>
      <c r="H88" s="76">
        <f>+H87/12</f>
        <v>6.3456108657834873</v>
      </c>
    </row>
  </sheetData>
  <mergeCells count="20">
    <mergeCell ref="B84:C84"/>
    <mergeCell ref="B56:C57"/>
    <mergeCell ref="B65:C65"/>
    <mergeCell ref="B71:C72"/>
    <mergeCell ref="B73:C74"/>
    <mergeCell ref="B75:C76"/>
    <mergeCell ref="B77:C78"/>
    <mergeCell ref="B44:C45"/>
    <mergeCell ref="B46:B55"/>
    <mergeCell ref="C46:C47"/>
    <mergeCell ref="C48:C49"/>
    <mergeCell ref="C50:C51"/>
    <mergeCell ref="C52:C53"/>
    <mergeCell ref="C54:C55"/>
    <mergeCell ref="B4:C5"/>
    <mergeCell ref="D4:E4"/>
    <mergeCell ref="F4:G4"/>
    <mergeCell ref="H4:I4"/>
    <mergeCell ref="B37:C37"/>
    <mergeCell ref="B43:C43"/>
  </mergeCells>
  <phoneticPr fontId="1"/>
  <pageMargins left="0.9055118110236221" right="0.51181102362204722" top="0.74803149606299213" bottom="0.74803149606299213" header="0.31496062992125984" footer="0.31496062992125984"/>
  <pageSetup paperSize="9" scale="6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R3</vt:lpstr>
      <vt:lpstr>'R3'!Print_Area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Gifu</cp:lastModifiedBy>
  <cp:lastPrinted>2022-09-29T23:54:21Z</cp:lastPrinted>
  <dcterms:created xsi:type="dcterms:W3CDTF">2022-09-29T23:52:47Z</dcterms:created>
  <dcterms:modified xsi:type="dcterms:W3CDTF">2022-09-29T23:54:32Z</dcterms:modified>
</cp:coreProperties>
</file>