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wbcfss301\3007商工労働部\0612商業・金融課\30　資金融資係\R05ファイル\20　照会回答\10　庁内\◆未処理◆\R5.5.17：【依頼〆6月30日(金)】 令和５年度オープンデータのデータ提供について（依頼）\制度融資\"/>
    </mc:Choice>
  </mc:AlternateContent>
  <bookViews>
    <workbookView xWindow="0" yWindow="0" windowWidth="20496" windowHeight="7680"/>
  </bookViews>
  <sheets>
    <sheet name="R4" sheetId="1" r:id="rId1"/>
  </sheets>
  <definedNames>
    <definedName name="_xlnm.Print_Area" localSheetId="0">'R4'!$A$1:$K$81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I69" i="1"/>
  <c r="I68" i="1"/>
  <c r="G75" i="1"/>
  <c r="D75" i="1"/>
  <c r="G54" i="1"/>
  <c r="D54" i="1"/>
  <c r="I53" i="1"/>
  <c r="I41" i="1"/>
  <c r="I43" i="1"/>
  <c r="H34" i="1"/>
  <c r="I6" i="1"/>
  <c r="H6" i="1"/>
  <c r="E29" i="1"/>
  <c r="E23" i="1"/>
  <c r="E13" i="1"/>
  <c r="E6" i="1"/>
  <c r="D29" i="1"/>
  <c r="D23" i="1"/>
  <c r="D13" i="1"/>
  <c r="D6" i="1"/>
  <c r="H54" i="1" l="1"/>
  <c r="I46" i="1"/>
  <c r="I42" i="1"/>
  <c r="I44" i="1"/>
  <c r="E34" i="1"/>
  <c r="F75" i="1"/>
  <c r="F76" i="1" s="1"/>
  <c r="E75" i="1"/>
  <c r="E76" i="1" s="1"/>
  <c r="G74" i="1"/>
  <c r="F74" i="1"/>
  <c r="E74" i="1"/>
  <c r="D74" i="1"/>
  <c r="H73" i="1"/>
  <c r="H72" i="1"/>
  <c r="H71" i="1"/>
  <c r="H70" i="1"/>
  <c r="H69" i="1"/>
  <c r="H68" i="1"/>
  <c r="G62" i="1"/>
  <c r="F62" i="1"/>
  <c r="E62" i="1"/>
  <c r="D62" i="1"/>
  <c r="H61" i="1"/>
  <c r="H60" i="1"/>
  <c r="H59" i="1"/>
  <c r="F54" i="1"/>
  <c r="E54" i="1"/>
  <c r="G53" i="1"/>
  <c r="F53" i="1"/>
  <c r="E53" i="1"/>
  <c r="D53" i="1"/>
  <c r="H52" i="1"/>
  <c r="H51" i="1"/>
  <c r="H50" i="1"/>
  <c r="H49" i="1"/>
  <c r="H48" i="1"/>
  <c r="H47" i="1"/>
  <c r="H46" i="1"/>
  <c r="H45" i="1"/>
  <c r="H44" i="1"/>
  <c r="H43" i="1"/>
  <c r="H42" i="1"/>
  <c r="H41" i="1"/>
  <c r="I23" i="1"/>
  <c r="D34" i="1"/>
  <c r="H23" i="1" s="1"/>
  <c r="G76" i="1" l="1"/>
  <c r="H74" i="1"/>
  <c r="H75" i="1"/>
  <c r="I71" i="1" s="1"/>
  <c r="H13" i="1"/>
  <c r="H29" i="1"/>
  <c r="H62" i="1"/>
  <c r="I62" i="1" s="1"/>
  <c r="I48" i="1"/>
  <c r="D76" i="1"/>
  <c r="H53" i="1"/>
  <c r="I13" i="1"/>
  <c r="I29" i="1"/>
  <c r="I72" i="1" l="1"/>
  <c r="I74" i="1" s="1"/>
  <c r="H76" i="1"/>
  <c r="I73" i="1"/>
  <c r="I60" i="1"/>
  <c r="I59" i="1"/>
  <c r="I61" i="1" s="1"/>
  <c r="I52" i="1"/>
  <c r="I51" i="1"/>
  <c r="I49" i="1"/>
  <c r="I47" i="1"/>
  <c r="I45" i="1"/>
  <c r="I50" i="1"/>
  <c r="I34" i="1"/>
  <c r="I75" i="1" l="1"/>
  <c r="I54" i="1"/>
</calcChain>
</file>

<file path=xl/sharedStrings.xml><?xml version="1.0" encoding="utf-8"?>
<sst xmlns="http://schemas.openxmlformats.org/spreadsheetml/2006/main" count="116" uniqueCount="74">
  <si>
    <t>資金名</t>
    <rPh sb="0" eb="2">
      <t>シキン</t>
    </rPh>
    <rPh sb="2" eb="3">
      <t>メイ</t>
    </rPh>
    <phoneticPr fontId="2"/>
  </si>
  <si>
    <t>融資実績</t>
    <rPh sb="0" eb="2">
      <t>ユウシ</t>
    </rPh>
    <rPh sb="2" eb="4">
      <t>ジッセキ</t>
    </rPh>
    <phoneticPr fontId="2"/>
  </si>
  <si>
    <t>対前年度比</t>
    <rPh sb="0" eb="1">
      <t>タイ</t>
    </rPh>
    <rPh sb="1" eb="5">
      <t>ゼンネンドヒ</t>
    </rPh>
    <phoneticPr fontId="2"/>
  </si>
  <si>
    <t>構成比</t>
    <rPh sb="0" eb="2">
      <t>コウセイ</t>
    </rPh>
    <phoneticPr fontId="2"/>
  </si>
  <si>
    <t>件数</t>
    <rPh sb="0" eb="2">
      <t>ケンスウ</t>
    </rPh>
    <phoneticPr fontId="2"/>
  </si>
  <si>
    <t>金額（千円）</t>
    <rPh sb="0" eb="2">
      <t>キンガク</t>
    </rPh>
    <rPh sb="3" eb="5">
      <t>センエン</t>
    </rPh>
    <phoneticPr fontId="2"/>
  </si>
  <si>
    <t>金額</t>
    <rPh sb="0" eb="2">
      <t>キンガク</t>
    </rPh>
    <phoneticPr fontId="2"/>
  </si>
  <si>
    <t>（１）一般資金</t>
    <rPh sb="3" eb="5">
      <t>イッパン</t>
    </rPh>
    <rPh sb="5" eb="7">
      <t>シキン</t>
    </rPh>
    <phoneticPr fontId="2"/>
  </si>
  <si>
    <t>経営安定資金</t>
    <rPh sb="0" eb="2">
      <t>ケイエイ</t>
    </rPh>
    <rPh sb="2" eb="4">
      <t>アンテイ</t>
    </rPh>
    <rPh sb="4" eb="6">
      <t>シキン</t>
    </rPh>
    <phoneticPr fontId="2"/>
  </si>
  <si>
    <t>同和地区小規模事業資金枠</t>
    <rPh sb="0" eb="2">
      <t>ドウワ</t>
    </rPh>
    <rPh sb="2" eb="4">
      <t>チク</t>
    </rPh>
    <rPh sb="4" eb="7">
      <t>ショウキボ</t>
    </rPh>
    <rPh sb="7" eb="9">
      <t>ジギョウ</t>
    </rPh>
    <rPh sb="9" eb="11">
      <t>シキン</t>
    </rPh>
    <rPh sb="11" eb="12">
      <t>ワク</t>
    </rPh>
    <phoneticPr fontId="2"/>
  </si>
  <si>
    <t>--</t>
  </si>
  <si>
    <t>小規模企業資金</t>
    <rPh sb="0" eb="3">
      <t>ショウキボ</t>
    </rPh>
    <rPh sb="3" eb="5">
      <t>キギョウ</t>
    </rPh>
    <rPh sb="5" eb="7">
      <t>シキン</t>
    </rPh>
    <phoneticPr fontId="2"/>
  </si>
  <si>
    <t>季節資金（夏季）</t>
    <rPh sb="0" eb="2">
      <t>キセツ</t>
    </rPh>
    <rPh sb="2" eb="4">
      <t>シキン</t>
    </rPh>
    <rPh sb="5" eb="7">
      <t>カキ</t>
    </rPh>
    <phoneticPr fontId="2"/>
  </si>
  <si>
    <t>季節資金（年末）</t>
    <rPh sb="0" eb="2">
      <t>キセツ</t>
    </rPh>
    <rPh sb="2" eb="4">
      <t>シキン</t>
    </rPh>
    <rPh sb="5" eb="7">
      <t>ネンマツ</t>
    </rPh>
    <phoneticPr fontId="2"/>
  </si>
  <si>
    <t>売掛債権担保活用資金</t>
    <rPh sb="0" eb="2">
      <t>ウリカケ</t>
    </rPh>
    <rPh sb="2" eb="4">
      <t>サイケン</t>
    </rPh>
    <rPh sb="4" eb="6">
      <t>タンポ</t>
    </rPh>
    <rPh sb="6" eb="8">
      <t>カツヨウ</t>
    </rPh>
    <rPh sb="8" eb="10">
      <t>シキン</t>
    </rPh>
    <phoneticPr fontId="2"/>
  </si>
  <si>
    <t>（２）元気企業育成資金</t>
    <rPh sb="3" eb="5">
      <t>ゲンキ</t>
    </rPh>
    <rPh sb="5" eb="7">
      <t>キギョウ</t>
    </rPh>
    <rPh sb="7" eb="9">
      <t>イクセイ</t>
    </rPh>
    <rPh sb="9" eb="11">
      <t>シキン</t>
    </rPh>
    <phoneticPr fontId="2"/>
  </si>
  <si>
    <t>SDGs推進資金</t>
    <rPh sb="4" eb="6">
      <t>スイシン</t>
    </rPh>
    <rPh sb="6" eb="8">
      <t>シキン</t>
    </rPh>
    <phoneticPr fontId="4"/>
  </si>
  <si>
    <t>産業活性化資金・海外市場開拓支援資金　</t>
    <rPh sb="8" eb="10">
      <t>カイガイ</t>
    </rPh>
    <rPh sb="10" eb="12">
      <t>シジョウ</t>
    </rPh>
    <rPh sb="12" eb="14">
      <t>カイタク</t>
    </rPh>
    <rPh sb="14" eb="16">
      <t>シエン</t>
    </rPh>
    <rPh sb="16" eb="18">
      <t>シキン</t>
    </rPh>
    <phoneticPr fontId="2"/>
  </si>
  <si>
    <t>成長産業強化支援資金</t>
    <rPh sb="0" eb="2">
      <t>セイチョウ</t>
    </rPh>
    <rPh sb="2" eb="4">
      <t>サンギョウ</t>
    </rPh>
    <rPh sb="4" eb="6">
      <t>キョウカ</t>
    </rPh>
    <rPh sb="6" eb="8">
      <t>シエン</t>
    </rPh>
    <rPh sb="8" eb="10">
      <t>シキン</t>
    </rPh>
    <phoneticPr fontId="4"/>
  </si>
  <si>
    <t>地域未来投資支援資金</t>
    <rPh sb="0" eb="2">
      <t>チイキ</t>
    </rPh>
    <rPh sb="2" eb="4">
      <t>ミライ</t>
    </rPh>
    <rPh sb="4" eb="6">
      <t>トウシ</t>
    </rPh>
    <rPh sb="6" eb="8">
      <t>シエン</t>
    </rPh>
    <rPh sb="8" eb="10">
      <t>シキン</t>
    </rPh>
    <phoneticPr fontId="4"/>
  </si>
  <si>
    <t>創業支援資金</t>
  </si>
  <si>
    <t>経営合理化資金</t>
    <rPh sb="0" eb="2">
      <t>ケイエイ</t>
    </rPh>
    <rPh sb="2" eb="5">
      <t>ゴウリカ</t>
    </rPh>
    <rPh sb="5" eb="7">
      <t>シキン</t>
    </rPh>
    <phoneticPr fontId="4"/>
  </si>
  <si>
    <t>雇用支援資金</t>
    <rPh sb="0" eb="2">
      <t>コヨウ</t>
    </rPh>
    <rPh sb="2" eb="4">
      <t>シエン</t>
    </rPh>
    <rPh sb="4" eb="6">
      <t>シキン</t>
    </rPh>
    <phoneticPr fontId="4"/>
  </si>
  <si>
    <t>事業承継支援資金</t>
    <rPh sb="0" eb="2">
      <t>ジギョウ</t>
    </rPh>
    <rPh sb="2" eb="4">
      <t>ショウケイ</t>
    </rPh>
    <rPh sb="4" eb="6">
      <t>シエン</t>
    </rPh>
    <rPh sb="6" eb="8">
      <t>シキン</t>
    </rPh>
    <phoneticPr fontId="4"/>
  </si>
  <si>
    <t>（３）特別経済対策資金</t>
    <rPh sb="3" eb="5">
      <t>トクベツ</t>
    </rPh>
    <rPh sb="5" eb="7">
      <t>ケイザイ</t>
    </rPh>
    <rPh sb="7" eb="9">
      <t>タイサク</t>
    </rPh>
    <rPh sb="9" eb="11">
      <t>シキン</t>
    </rPh>
    <phoneticPr fontId="2"/>
  </si>
  <si>
    <t>経済変動対策資金</t>
    <rPh sb="0" eb="2">
      <t>ケイザイ</t>
    </rPh>
    <rPh sb="2" eb="4">
      <t>ヘンドウ</t>
    </rPh>
    <rPh sb="4" eb="6">
      <t>タイサク</t>
    </rPh>
    <rPh sb="6" eb="8">
      <t>シキン</t>
    </rPh>
    <phoneticPr fontId="4"/>
  </si>
  <si>
    <t>関連倒産防止資金</t>
    <rPh sb="0" eb="2">
      <t>カンレン</t>
    </rPh>
    <rPh sb="2" eb="4">
      <t>トウサン</t>
    </rPh>
    <rPh sb="4" eb="6">
      <t>ボウシ</t>
    </rPh>
    <rPh sb="6" eb="8">
      <t>シキン</t>
    </rPh>
    <phoneticPr fontId="4"/>
  </si>
  <si>
    <t>返済ゆったり資金</t>
    <rPh sb="0" eb="2">
      <t>ヘンサイ</t>
    </rPh>
    <rPh sb="6" eb="8">
      <t>シキン</t>
    </rPh>
    <phoneticPr fontId="4"/>
  </si>
  <si>
    <t>経営力強化支援資金</t>
    <rPh sb="0" eb="3">
      <t>ケイエイリョク</t>
    </rPh>
    <rPh sb="3" eb="5">
      <t>キョウカ</t>
    </rPh>
    <rPh sb="5" eb="7">
      <t>シエン</t>
    </rPh>
    <rPh sb="7" eb="9">
      <t>シキン</t>
    </rPh>
    <phoneticPr fontId="4"/>
  </si>
  <si>
    <t>中小企業再生支援資金</t>
    <rPh sb="0" eb="2">
      <t>チュウショウ</t>
    </rPh>
    <rPh sb="2" eb="4">
      <t>キギョウ</t>
    </rPh>
    <rPh sb="4" eb="6">
      <t>サイセイ</t>
    </rPh>
    <rPh sb="6" eb="8">
      <t>シエン</t>
    </rPh>
    <rPh sb="8" eb="10">
      <t>シキン</t>
    </rPh>
    <phoneticPr fontId="4"/>
  </si>
  <si>
    <t>（４）災害対策資金</t>
    <rPh sb="3" eb="5">
      <t>サイガイ</t>
    </rPh>
    <rPh sb="5" eb="7">
      <t>タイサク</t>
    </rPh>
    <rPh sb="7" eb="9">
      <t>シキン</t>
    </rPh>
    <phoneticPr fontId="2"/>
  </si>
  <si>
    <t>災害復旧資金</t>
    <rPh sb="0" eb="2">
      <t>サイガイ</t>
    </rPh>
    <rPh sb="2" eb="4">
      <t>フッキュウ</t>
    </rPh>
    <rPh sb="4" eb="6">
      <t>シキン</t>
    </rPh>
    <phoneticPr fontId="2"/>
  </si>
  <si>
    <t>危機関連対応資金</t>
    <rPh sb="0" eb="2">
      <t>キキ</t>
    </rPh>
    <rPh sb="2" eb="4">
      <t>カンレン</t>
    </rPh>
    <rPh sb="4" eb="6">
      <t>タイオウ</t>
    </rPh>
    <rPh sb="6" eb="8">
      <t>シキン</t>
    </rPh>
    <phoneticPr fontId="2"/>
  </si>
  <si>
    <t>合　　計</t>
    <rPh sb="0" eb="1">
      <t>ゴウ</t>
    </rPh>
    <rPh sb="3" eb="4">
      <t>ケイ</t>
    </rPh>
    <phoneticPr fontId="2"/>
  </si>
  <si>
    <t>（単位：件、千円、％）</t>
    <rPh sb="1" eb="3">
      <t>タンイ</t>
    </rPh>
    <rPh sb="4" eb="5">
      <t>ケン</t>
    </rPh>
    <rPh sb="6" eb="8">
      <t>センエン</t>
    </rPh>
    <phoneticPr fontId="2"/>
  </si>
  <si>
    <t>業種別内訳</t>
    <rPh sb="0" eb="3">
      <t>ギョウシュベツ</t>
    </rPh>
    <rPh sb="3" eb="5">
      <t>ウチワケ</t>
    </rPh>
    <phoneticPr fontId="2"/>
  </si>
  <si>
    <t>上段：件数、下段：金額</t>
    <rPh sb="0" eb="2">
      <t>ジョウダン</t>
    </rPh>
    <rPh sb="3" eb="5">
      <t>ケンスウ</t>
    </rPh>
    <rPh sb="6" eb="8">
      <t>ゲダン</t>
    </rPh>
    <rPh sb="9" eb="11">
      <t>キンガク</t>
    </rPh>
    <phoneticPr fontId="2"/>
  </si>
  <si>
    <t>業　種</t>
    <rPh sb="0" eb="1">
      <t>ギョウ</t>
    </rPh>
    <rPh sb="2" eb="3">
      <t>シュ</t>
    </rPh>
    <phoneticPr fontId="2"/>
  </si>
  <si>
    <t>一般</t>
    <rPh sb="0" eb="2">
      <t>イッパン</t>
    </rPh>
    <phoneticPr fontId="2"/>
  </si>
  <si>
    <t>元気</t>
    <rPh sb="0" eb="2">
      <t>ゲンキ</t>
    </rPh>
    <phoneticPr fontId="2"/>
  </si>
  <si>
    <t>特別</t>
    <rPh sb="0" eb="2">
      <t>トクベツ</t>
    </rPh>
    <phoneticPr fontId="2"/>
  </si>
  <si>
    <t>災害</t>
    <rPh sb="0" eb="2">
      <t>サイガイ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</si>
  <si>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</si>
  <si>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</si>
  <si>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製造業</t>
    <rPh sb="0" eb="3">
      <t>セイゾウギョウ</t>
    </rPh>
    <phoneticPr fontId="2"/>
  </si>
  <si>
    <t>非
製造業</t>
    <rPh sb="0" eb="1">
      <t>ヒ</t>
    </rPh>
    <rPh sb="2" eb="5">
      <t>セイゾウギョウ</t>
    </rPh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</si>
  <si>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</si>
  <si>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</si>
  <si>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飲食業</t>
    <rPh sb="0" eb="3">
      <t>インショクギョウ</t>
    </rPh>
    <phoneticPr fontId="2"/>
  </si>
  <si>
    <t>建設業</t>
    <rPh sb="0" eb="3">
      <t>ケンセツギョウ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</si>
  <si>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</si>
  <si>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</si>
  <si>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従業員規模</t>
    <rPh sb="0" eb="3">
      <t>ジュウギョウイン</t>
    </rPh>
    <rPh sb="3" eb="5">
      <t>キボ</t>
    </rPh>
    <phoneticPr fontId="2"/>
  </si>
  <si>
    <t>（単位：件、％）</t>
    <rPh sb="1" eb="3">
      <t>タンイ</t>
    </rPh>
    <rPh sb="4" eb="5">
      <t>ケン</t>
    </rPh>
    <phoneticPr fontId="2"/>
  </si>
  <si>
    <t>０～５人</t>
    <rPh sb="3" eb="4">
      <t>ニン</t>
    </rPh>
    <phoneticPr fontId="2"/>
  </si>
  <si>
    <t>６～20人</t>
    <rPh sb="4" eb="5">
      <t>ニン</t>
    </rPh>
    <phoneticPr fontId="2"/>
  </si>
  <si>
    <t>21人～</t>
    <rPh sb="2" eb="3">
      <t>ニン</t>
    </rPh>
    <phoneticPr fontId="2"/>
  </si>
  <si>
    <t>資金使途</t>
    <rPh sb="0" eb="2">
      <t>シキン</t>
    </rPh>
    <rPh sb="2" eb="4">
      <t>シト</t>
    </rPh>
    <phoneticPr fontId="2"/>
  </si>
  <si>
    <t>運転</t>
    <rPh sb="0" eb="2">
      <t>ウンテン</t>
    </rPh>
    <phoneticPr fontId="2"/>
  </si>
  <si>
    <t>設備</t>
    <rPh sb="0" eb="2">
      <t>セツビ</t>
    </rPh>
    <phoneticPr fontId="2"/>
  </si>
  <si>
    <t>運転・設備</t>
    <rPh sb="0" eb="2">
      <t>ウンテン</t>
    </rPh>
    <rPh sb="3" eb="5">
      <t>セツビ</t>
    </rPh>
    <phoneticPr fontId="2"/>
  </si>
  <si>
    <t>平均借入金額（千円／件）</t>
    <rPh sb="0" eb="2">
      <t>ヘイキン</t>
    </rPh>
    <rPh sb="2" eb="5">
      <t>カリイレキン</t>
    </rPh>
    <rPh sb="5" eb="6">
      <t>ガク</t>
    </rPh>
    <rPh sb="7" eb="9">
      <t>センエン</t>
    </rPh>
    <rPh sb="10" eb="11">
      <t>ケン</t>
    </rPh>
    <phoneticPr fontId="2"/>
  </si>
  <si>
    <t>償還期間</t>
    <rPh sb="0" eb="2">
      <t>ショウカン</t>
    </rPh>
    <rPh sb="2" eb="4">
      <t>キカン</t>
    </rPh>
    <phoneticPr fontId="2"/>
  </si>
  <si>
    <t>平均</t>
    <rPh sb="0" eb="2">
      <t>ヘイキン</t>
    </rPh>
    <phoneticPr fontId="2"/>
  </si>
  <si>
    <r>
      <t>平均償還期間</t>
    </r>
    <r>
      <rPr>
        <sz val="8"/>
        <color indexed="8"/>
        <rFont val="ＭＳ Ｐゴシック"/>
        <family val="3"/>
        <charset val="128"/>
      </rPr>
      <t xml:space="preserve"> （短期資金除く）</t>
    </r>
    <rPh sb="0" eb="2">
      <t>ヘイキン</t>
    </rPh>
    <rPh sb="2" eb="4">
      <t>ショウカン</t>
    </rPh>
    <rPh sb="4" eb="6">
      <t>キカン</t>
    </rPh>
    <rPh sb="8" eb="10">
      <t>タンキ</t>
    </rPh>
    <rPh sb="10" eb="12">
      <t>シキン</t>
    </rPh>
    <rPh sb="12" eb="13">
      <t>ノゾ</t>
    </rPh>
    <phoneticPr fontId="2"/>
  </si>
  <si>
    <t>7年7か月</t>
    <rPh sb="1" eb="2">
      <t>ネン</t>
    </rPh>
    <rPh sb="4" eb="5">
      <t>ゲツ</t>
    </rPh>
    <phoneticPr fontId="2"/>
  </si>
  <si>
    <t>令和4年度　新規融資実績</t>
    <rPh sb="0" eb="2">
      <t>レイワ</t>
    </rPh>
    <rPh sb="3" eb="5">
      <t>ネンド</t>
    </rPh>
    <rPh sb="4" eb="5">
      <t>ド</t>
    </rPh>
    <rPh sb="6" eb="8">
      <t>シンキ</t>
    </rPh>
    <rPh sb="8" eb="10">
      <t>ユウシ</t>
    </rPh>
    <rPh sb="10" eb="12">
      <t>ジッセキ</t>
    </rPh>
    <phoneticPr fontId="2"/>
  </si>
  <si>
    <t>脱炭素社会推進資金</t>
    <rPh sb="0" eb="9">
      <t>ダツタンソシャカイスイシンシキン</t>
    </rPh>
    <phoneticPr fontId="1"/>
  </si>
  <si>
    <t>原油価格・物価高騰等対策資金</t>
    <rPh sb="0" eb="4">
      <t>ゲンユカカク</t>
    </rPh>
    <rPh sb="5" eb="14">
      <t>ブッカコウトウトウタイサクシキン</t>
    </rPh>
    <phoneticPr fontId="2"/>
  </si>
  <si>
    <t>伴走支援型借換資金</t>
    <rPh sb="0" eb="9">
      <t>バンソウシエンガタカリカエシキン</t>
    </rPh>
    <phoneticPr fontId="2"/>
  </si>
  <si>
    <t>6年1か月</t>
    <rPh sb="1" eb="2">
      <t>ネン</t>
    </rPh>
    <rPh sb="4" eb="5">
      <t>ゲツ</t>
    </rPh>
    <phoneticPr fontId="2"/>
  </si>
  <si>
    <t>8年6か月</t>
    <rPh sb="1" eb="2">
      <t>ネン</t>
    </rPh>
    <rPh sb="4" eb="5">
      <t>ゲツ</t>
    </rPh>
    <phoneticPr fontId="2"/>
  </si>
  <si>
    <t>8年4か月</t>
    <rPh sb="1" eb="2">
      <t>ネン</t>
    </rPh>
    <rPh sb="4" eb="5">
      <t>ゲツ</t>
    </rPh>
    <phoneticPr fontId="2"/>
  </si>
  <si>
    <t>7年2か月</t>
    <rPh sb="1" eb="2">
      <t>ネン</t>
    </rPh>
    <rPh sb="4" eb="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</si>
</sst>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;[Red]\-#,##0.0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38" fontId="3" fillId="0" borderId="9" xfId="1" applyFont="1" applyBorder="1" applyAlignment="1">
      <alignment horizontal="center" vertical="center" shrinkToFit="1"/>
    </xf>
    <xf numFmtId="38" fontId="3" fillId="0" borderId="10" xfId="1" applyFont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center" vertical="center" shrinkToFit="1"/>
    </xf>
    <xf numFmtId="38" fontId="3" fillId="2" borderId="12" xfId="1" applyFont="1" applyFill="1" applyBorder="1" applyAlignment="1">
      <alignment horizontal="center" vertical="center" shrinkToFit="1"/>
    </xf>
    <xf numFmtId="38" fontId="3" fillId="2" borderId="9" xfId="1" applyFont="1" applyFill="1" applyBorder="1" applyAlignment="1">
      <alignment horizontal="center" vertical="center" shrinkToFit="1"/>
    </xf>
    <xf numFmtId="38" fontId="3" fillId="2" borderId="8" xfId="1" applyFont="1" applyFill="1" applyBorder="1" applyAlignment="1">
      <alignment horizontal="center" vertical="center" shrinkToFit="1"/>
    </xf>
    <xf numFmtId="38" fontId="3" fillId="0" borderId="1" xfId="1" applyFont="1" applyFill="1" applyBorder="1">
      <alignment vertical="center"/>
    </xf>
    <xf numFmtId="38" fontId="3" fillId="0" borderId="13" xfId="1" applyFont="1" applyFill="1" applyBorder="1" applyAlignment="1">
      <alignment vertical="center" wrapText="1"/>
    </xf>
    <xf numFmtId="38" fontId="3" fillId="0" borderId="14" xfId="1" applyFont="1" applyFill="1" applyBorder="1" applyAlignment="1">
      <alignment vertical="center" wrapText="1"/>
    </xf>
    <xf numFmtId="38" fontId="3" fillId="0" borderId="24" xfId="1" applyFont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38" fontId="3" fillId="0" borderId="28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176" fontId="3" fillId="2" borderId="11" xfId="2" applyNumberFormat="1" applyFont="1" applyFill="1" applyBorder="1" applyAlignment="1">
      <alignment horizontal="center" vertical="center"/>
    </xf>
    <xf numFmtId="176" fontId="3" fillId="2" borderId="31" xfId="2" applyNumberFormat="1" applyFont="1" applyFill="1" applyBorder="1" applyAlignment="1">
      <alignment horizontal="center" vertical="center"/>
    </xf>
    <xf numFmtId="176" fontId="3" fillId="2" borderId="7" xfId="2" applyNumberFormat="1" applyFont="1" applyFill="1" applyBorder="1" applyAlignment="1">
      <alignment vertical="center"/>
    </xf>
    <xf numFmtId="176" fontId="3" fillId="2" borderId="30" xfId="2" applyNumberFormat="1" applyFont="1" applyFill="1" applyBorder="1" applyAlignment="1">
      <alignment vertical="center"/>
    </xf>
    <xf numFmtId="38" fontId="3" fillId="0" borderId="22" xfId="1" applyFont="1" applyFill="1" applyBorder="1">
      <alignment vertical="center"/>
    </xf>
    <xf numFmtId="38" fontId="3" fillId="0" borderId="5" xfId="1" applyFont="1" applyFill="1" applyBorder="1" applyAlignment="1">
      <alignment vertical="center" wrapText="1"/>
    </xf>
    <xf numFmtId="38" fontId="3" fillId="0" borderId="18" xfId="1" applyFont="1" applyFill="1" applyBorder="1" applyAlignment="1">
      <alignment vertical="center" wrapText="1"/>
    </xf>
    <xf numFmtId="38" fontId="3" fillId="0" borderId="35" xfId="1" applyFont="1" applyFill="1" applyBorder="1" applyAlignment="1">
      <alignment vertical="center" wrapText="1"/>
    </xf>
    <xf numFmtId="38" fontId="3" fillId="0" borderId="16" xfId="1" applyFont="1" applyBorder="1">
      <alignment vertical="center"/>
    </xf>
    <xf numFmtId="176" fontId="5" fillId="3" borderId="25" xfId="1" applyNumberFormat="1" applyFont="1" applyFill="1" applyBorder="1">
      <alignment vertical="center"/>
    </xf>
    <xf numFmtId="176" fontId="5" fillId="3" borderId="24" xfId="1" applyNumberFormat="1" applyFont="1" applyFill="1" applyBorder="1">
      <alignment vertical="center"/>
    </xf>
    <xf numFmtId="176" fontId="5" fillId="3" borderId="0" xfId="1" applyNumberFormat="1" applyFont="1" applyFill="1" applyBorder="1">
      <alignment vertical="center"/>
    </xf>
    <xf numFmtId="176" fontId="5" fillId="3" borderId="27" xfId="1" applyNumberFormat="1" applyFont="1" applyFill="1" applyBorder="1">
      <alignment vertical="center"/>
    </xf>
    <xf numFmtId="176" fontId="5" fillId="3" borderId="25" xfId="1" quotePrefix="1" applyNumberFormat="1" applyFont="1" applyFill="1" applyBorder="1" applyAlignment="1">
      <alignment horizontal="right" vertical="center"/>
    </xf>
    <xf numFmtId="176" fontId="5" fillId="3" borderId="24" xfId="1" quotePrefix="1" applyNumberFormat="1" applyFont="1" applyFill="1" applyBorder="1" applyAlignment="1">
      <alignment horizontal="right" vertical="center"/>
    </xf>
    <xf numFmtId="176" fontId="5" fillId="3" borderId="25" xfId="1" quotePrefix="1" applyNumberFormat="1" applyFont="1" applyFill="1" applyBorder="1" applyAlignment="1">
      <alignment horizontal="center" vertical="center"/>
    </xf>
    <xf numFmtId="176" fontId="5" fillId="3" borderId="24" xfId="1" quotePrefix="1" applyNumberFormat="1" applyFont="1" applyFill="1" applyBorder="1" applyAlignment="1">
      <alignment horizontal="center" vertical="center"/>
    </xf>
    <xf numFmtId="176" fontId="5" fillId="3" borderId="25" xfId="1" applyNumberFormat="1" applyFont="1" applyFill="1" applyBorder="1" applyAlignment="1">
      <alignment vertical="center"/>
    </xf>
    <xf numFmtId="176" fontId="5" fillId="3" borderId="24" xfId="1" applyNumberFormat="1" applyFont="1" applyFill="1" applyBorder="1" applyAlignment="1">
      <alignment vertical="center"/>
    </xf>
    <xf numFmtId="176" fontId="5" fillId="3" borderId="25" xfId="1" applyNumberFormat="1" applyFont="1" applyFill="1" applyBorder="1" applyAlignment="1">
      <alignment horizontal="center" vertical="center"/>
    </xf>
    <xf numFmtId="176" fontId="5" fillId="3" borderId="24" xfId="1" applyNumberFormat="1" applyFont="1" applyFill="1" applyBorder="1" applyAlignment="1">
      <alignment horizontal="center" vertical="center"/>
    </xf>
    <xf numFmtId="176" fontId="3" fillId="2" borderId="39" xfId="2" applyNumberFormat="1" applyFont="1" applyFill="1" applyBorder="1" applyAlignment="1">
      <alignment horizontal="right" vertical="center"/>
    </xf>
    <xf numFmtId="176" fontId="3" fillId="2" borderId="14" xfId="2" applyNumberFormat="1" applyFont="1" applyFill="1" applyBorder="1" applyAlignment="1">
      <alignment horizontal="right" vertical="center"/>
    </xf>
    <xf numFmtId="38" fontId="3" fillId="0" borderId="16" xfId="1" applyFont="1" applyFill="1" applyBorder="1">
      <alignment vertical="center"/>
    </xf>
    <xf numFmtId="176" fontId="3" fillId="2" borderId="20" xfId="2" applyNumberFormat="1" applyFont="1" applyFill="1" applyBorder="1" applyAlignment="1">
      <alignment horizontal="center" vertical="center"/>
    </xf>
    <xf numFmtId="176" fontId="3" fillId="2" borderId="28" xfId="2" applyNumberFormat="1" applyFont="1" applyFill="1" applyBorder="1" applyAlignment="1">
      <alignment horizontal="center" vertical="center"/>
    </xf>
    <xf numFmtId="38" fontId="3" fillId="0" borderId="7" xfId="1" applyFont="1" applyFill="1" applyBorder="1">
      <alignment vertical="center"/>
    </xf>
    <xf numFmtId="176" fontId="3" fillId="2" borderId="45" xfId="2" applyNumberFormat="1" applyFont="1" applyFill="1" applyBorder="1" applyAlignment="1">
      <alignment horizontal="right" vertical="center" shrinkToFit="1"/>
    </xf>
    <xf numFmtId="176" fontId="3" fillId="2" borderId="43" xfId="2" applyNumberFormat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center" vertical="center" shrinkToFit="1"/>
    </xf>
    <xf numFmtId="176" fontId="3" fillId="2" borderId="0" xfId="2" applyNumberFormat="1" applyFont="1" applyFill="1" applyBorder="1" applyAlignment="1">
      <alignment vertical="center" shrinkToFit="1"/>
    </xf>
    <xf numFmtId="38" fontId="3" fillId="0" borderId="46" xfId="1" applyFont="1" applyBorder="1" applyAlignment="1">
      <alignment horizontal="center" vertical="center" shrinkToFit="1"/>
    </xf>
    <xf numFmtId="38" fontId="3" fillId="0" borderId="15" xfId="1" applyFont="1" applyBorder="1" applyAlignment="1">
      <alignment horizontal="center" vertical="center" shrinkToFit="1"/>
    </xf>
    <xf numFmtId="38" fontId="3" fillId="0" borderId="47" xfId="1" applyFont="1" applyBorder="1" applyAlignment="1">
      <alignment horizontal="center" vertical="center" shrinkToFit="1"/>
    </xf>
    <xf numFmtId="38" fontId="3" fillId="0" borderId="48" xfId="1" applyFont="1" applyBorder="1" applyAlignment="1">
      <alignment horizontal="center" vertical="center" shrinkToFit="1"/>
    </xf>
    <xf numFmtId="38" fontId="3" fillId="0" borderId="44" xfId="1" applyFont="1" applyBorder="1" applyAlignment="1">
      <alignment horizontal="center" vertical="center" shrinkToFit="1"/>
    </xf>
    <xf numFmtId="38" fontId="3" fillId="0" borderId="3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3" fillId="0" borderId="82" xfId="1" applyFont="1" applyBorder="1" applyAlignment="1">
      <alignment vertical="center"/>
    </xf>
    <xf numFmtId="38" fontId="3" fillId="0" borderId="84" xfId="1" applyFont="1" applyBorder="1" applyAlignment="1">
      <alignment horizontal="center" vertical="center" shrinkToFit="1"/>
    </xf>
    <xf numFmtId="38" fontId="3" fillId="0" borderId="42" xfId="1" applyFont="1" applyBorder="1">
      <alignment vertical="center"/>
    </xf>
    <xf numFmtId="177" fontId="3" fillId="0" borderId="45" xfId="1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 applyAlignment="1"/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38" fontId="3" fillId="0" borderId="4" xfId="1" applyFont="1" applyFill="1" applyBorder="1">
      <alignment vertical="center"/>
    </xf>
    <xf numFmtId="176" fontId="3" fillId="3" borderId="15" xfId="2" applyNumberFormat="1" applyFont="1" applyFill="1" applyBorder="1" applyAlignment="1">
      <alignment vertical="center"/>
    </xf>
    <xf numFmtId="176" fontId="3" fillId="2" borderId="0" xfId="2" applyNumberFormat="1" applyFont="1" applyFill="1" applyBorder="1" applyAlignment="1">
      <alignment vertical="center"/>
    </xf>
    <xf numFmtId="176" fontId="3" fillId="3" borderId="13" xfId="2" applyNumberFormat="1" applyFont="1" applyFill="1" applyBorder="1" applyAlignment="1">
      <alignment vertical="center"/>
    </xf>
    <xf numFmtId="176" fontId="3" fillId="2" borderId="4" xfId="2" applyNumberFormat="1" applyFont="1" applyFill="1" applyBorder="1" applyAlignment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176" fontId="3" fillId="2" borderId="20" xfId="2" applyNumberFormat="1" applyFont="1" applyFill="1" applyBorder="1" applyAlignment="1">
      <alignment vertical="center"/>
    </xf>
    <xf numFmtId="176" fontId="3" fillId="2" borderId="21" xfId="2" applyNumberFormat="1" applyFont="1" applyFill="1" applyBorder="1" applyAlignment="1">
      <alignment vertical="center"/>
    </xf>
    <xf numFmtId="176" fontId="3" fillId="2" borderId="22" xfId="2" applyNumberFormat="1" applyFont="1" applyFill="1" applyBorder="1" applyAlignment="1">
      <alignment vertical="center"/>
    </xf>
    <xf numFmtId="176" fontId="3" fillId="2" borderId="23" xfId="2" applyNumberFormat="1" applyFont="1" applyFill="1" applyBorder="1" applyAlignment="1">
      <alignment vertical="center"/>
    </xf>
    <xf numFmtId="38" fontId="3" fillId="0" borderId="25" xfId="1" applyFont="1" applyBorder="1">
      <alignment vertical="center"/>
    </xf>
    <xf numFmtId="38" fontId="3" fillId="0" borderId="24" xfId="1" applyFont="1" applyBorder="1">
      <alignment vertical="center"/>
    </xf>
    <xf numFmtId="176" fontId="3" fillId="2" borderId="26" xfId="2" applyNumberFormat="1" applyFont="1" applyFill="1" applyBorder="1" applyAlignment="1">
      <alignment horizontal="center" vertical="center"/>
    </xf>
    <xf numFmtId="176" fontId="3" fillId="2" borderId="27" xfId="2" applyNumberFormat="1" applyFont="1" applyFill="1" applyBorder="1" applyAlignment="1">
      <alignment vertical="center"/>
    </xf>
    <xf numFmtId="176" fontId="3" fillId="2" borderId="26" xfId="2" applyNumberFormat="1" applyFont="1" applyFill="1" applyBorder="1" applyAlignment="1">
      <alignment vertical="center"/>
    </xf>
    <xf numFmtId="38" fontId="3" fillId="2" borderId="25" xfId="1" applyFont="1" applyFill="1" applyBorder="1">
      <alignment vertical="center"/>
    </xf>
    <xf numFmtId="38" fontId="3" fillId="2" borderId="24" xfId="1" applyFont="1" applyFill="1" applyBorder="1">
      <alignment vertical="center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17" xfId="1" applyFont="1" applyFill="1" applyBorder="1" applyAlignment="1">
      <alignment vertical="center" shrinkToFit="1"/>
    </xf>
    <xf numFmtId="176" fontId="3" fillId="2" borderId="32" xfId="1" applyNumberFormat="1" applyFont="1" applyFill="1" applyBorder="1">
      <alignment vertical="center"/>
    </xf>
    <xf numFmtId="176" fontId="3" fillId="2" borderId="33" xfId="2" applyNumberFormat="1" applyFont="1" applyFill="1" applyBorder="1" applyAlignment="1">
      <alignment vertical="center"/>
    </xf>
    <xf numFmtId="176" fontId="3" fillId="3" borderId="34" xfId="2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 shrinkToFit="1"/>
    </xf>
    <xf numFmtId="176" fontId="3" fillId="2" borderId="25" xfId="1" applyNumberFormat="1" applyFont="1" applyFill="1" applyBorder="1" applyAlignment="1">
      <alignment horizontal="right" vertical="center"/>
    </xf>
    <xf numFmtId="176" fontId="3" fillId="2" borderId="24" xfId="2" applyNumberFormat="1" applyFont="1" applyFill="1" applyBorder="1" applyAlignment="1">
      <alignment horizontal="right" vertical="center"/>
    </xf>
    <xf numFmtId="176" fontId="3" fillId="3" borderId="0" xfId="2" applyNumberFormat="1" applyFont="1" applyFill="1" applyBorder="1" applyAlignment="1">
      <alignment vertical="center"/>
    </xf>
    <xf numFmtId="0" fontId="5" fillId="0" borderId="24" xfId="0" applyFont="1" applyBorder="1" applyAlignment="1">
      <alignment vertical="center" shrinkToFit="1"/>
    </xf>
    <xf numFmtId="38" fontId="3" fillId="0" borderId="26" xfId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38" fontId="3" fillId="0" borderId="36" xfId="1" applyFont="1" applyBorder="1">
      <alignment vertical="center"/>
    </xf>
    <xf numFmtId="38" fontId="3" fillId="0" borderId="37" xfId="1" applyFont="1" applyBorder="1">
      <alignment vertical="center"/>
    </xf>
    <xf numFmtId="176" fontId="3" fillId="2" borderId="18" xfId="1" applyNumberFormat="1" applyFont="1" applyFill="1" applyBorder="1">
      <alignment vertical="center"/>
    </xf>
    <xf numFmtId="176" fontId="3" fillId="2" borderId="19" xfId="1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76" fontId="3" fillId="2" borderId="27" xfId="1" applyNumberFormat="1" applyFont="1" applyFill="1" applyBorder="1">
      <alignment vertical="center"/>
    </xf>
    <xf numFmtId="38" fontId="3" fillId="0" borderId="9" xfId="1" applyFont="1" applyBorder="1">
      <alignment vertical="center"/>
    </xf>
    <xf numFmtId="38" fontId="3" fillId="0" borderId="31" xfId="1" applyFont="1" applyBorder="1">
      <alignment vertical="center"/>
    </xf>
    <xf numFmtId="176" fontId="3" fillId="2" borderId="29" xfId="1" applyNumberFormat="1" applyFont="1" applyFill="1" applyBorder="1" applyAlignment="1">
      <alignment horizontal="right" vertical="center"/>
    </xf>
    <xf numFmtId="176" fontId="3" fillId="2" borderId="30" xfId="1" applyNumberFormat="1" applyFont="1" applyFill="1" applyBorder="1" applyAlignment="1">
      <alignment horizontal="right" vertical="center"/>
    </xf>
    <xf numFmtId="176" fontId="3" fillId="2" borderId="12" xfId="1" applyNumberFormat="1" applyFont="1" applyFill="1" applyBorder="1">
      <alignment vertical="center"/>
    </xf>
    <xf numFmtId="176" fontId="3" fillId="2" borderId="30" xfId="1" applyNumberFormat="1" applyFont="1" applyFill="1" applyBorder="1">
      <alignment vertical="center"/>
    </xf>
    <xf numFmtId="38" fontId="3" fillId="0" borderId="4" xfId="1" applyFont="1" applyFill="1" applyBorder="1" applyAlignment="1">
      <alignment vertical="center" shrinkToFit="1"/>
    </xf>
    <xf numFmtId="176" fontId="3" fillId="2" borderId="15" xfId="1" applyNumberFormat="1" applyFont="1" applyFill="1" applyBorder="1">
      <alignment vertical="center"/>
    </xf>
    <xf numFmtId="176" fontId="3" fillId="2" borderId="5" xfId="1" applyNumberFormat="1" applyFont="1" applyFill="1" applyBorder="1">
      <alignment vertical="center"/>
    </xf>
    <xf numFmtId="38" fontId="3" fillId="0" borderId="23" xfId="1" applyFont="1" applyBorder="1">
      <alignment vertical="center"/>
    </xf>
    <xf numFmtId="176" fontId="3" fillId="2" borderId="20" xfId="1" applyNumberFormat="1" applyFont="1" applyFill="1" applyBorder="1">
      <alignment vertical="center"/>
    </xf>
    <xf numFmtId="176" fontId="3" fillId="2" borderId="26" xfId="1" applyNumberFormat="1" applyFont="1" applyFill="1" applyBorder="1">
      <alignment vertical="center"/>
    </xf>
    <xf numFmtId="176" fontId="3" fillId="2" borderId="22" xfId="1" applyNumberFormat="1" applyFont="1" applyFill="1" applyBorder="1">
      <alignment vertical="center"/>
    </xf>
    <xf numFmtId="176" fontId="3" fillId="2" borderId="20" xfId="1" applyNumberFormat="1" applyFont="1" applyFill="1" applyBorder="1" applyAlignment="1">
      <alignment horizontal="center" vertical="center"/>
    </xf>
    <xf numFmtId="176" fontId="3" fillId="2" borderId="26" xfId="1" applyNumberFormat="1" applyFont="1" applyFill="1" applyBorder="1" applyAlignment="1">
      <alignment horizontal="center" vertical="center"/>
    </xf>
    <xf numFmtId="176" fontId="3" fillId="2" borderId="20" xfId="1" applyNumberFormat="1" applyFont="1" applyFill="1" applyBorder="1" applyAlignment="1">
      <alignment horizontal="right" vertical="center"/>
    </xf>
    <xf numFmtId="176" fontId="3" fillId="2" borderId="26" xfId="1" applyNumberFormat="1" applyFont="1" applyFill="1" applyBorder="1" applyAlignment="1">
      <alignment horizontal="right" vertical="center"/>
    </xf>
    <xf numFmtId="38" fontId="3" fillId="0" borderId="13" xfId="1" applyFont="1" applyFill="1" applyBorder="1">
      <alignment vertical="center"/>
    </xf>
    <xf numFmtId="38" fontId="3" fillId="0" borderId="14" xfId="1" applyFont="1" applyFill="1" applyBorder="1" applyAlignment="1">
      <alignment vertical="center" shrinkToFit="1"/>
    </xf>
    <xf numFmtId="38" fontId="3" fillId="0" borderId="24" xfId="1" applyFont="1" applyFill="1" applyBorder="1">
      <alignment vertical="center"/>
    </xf>
    <xf numFmtId="38" fontId="3" fillId="0" borderId="25" xfId="1" applyFont="1" applyFill="1" applyBorder="1">
      <alignment vertical="center"/>
    </xf>
    <xf numFmtId="38" fontId="3" fillId="0" borderId="28" xfId="1" applyFont="1" applyFill="1" applyBorder="1">
      <alignment vertical="center"/>
    </xf>
    <xf numFmtId="176" fontId="3" fillId="3" borderId="36" xfId="2" applyNumberFormat="1" applyFont="1" applyFill="1" applyBorder="1" applyAlignment="1">
      <alignment vertical="center"/>
    </xf>
    <xf numFmtId="176" fontId="3" fillId="2" borderId="40" xfId="2" applyNumberFormat="1" applyFont="1" applyFill="1" applyBorder="1" applyAlignment="1">
      <alignment vertical="center"/>
    </xf>
    <xf numFmtId="176" fontId="3" fillId="3" borderId="16" xfId="2" applyNumberFormat="1" applyFont="1" applyFill="1" applyBorder="1" applyAlignment="1">
      <alignment vertical="center"/>
    </xf>
    <xf numFmtId="176" fontId="3" fillId="2" borderId="41" xfId="2" applyNumberFormat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 shrinkToFit="1"/>
    </xf>
    <xf numFmtId="38" fontId="3" fillId="0" borderId="10" xfId="1" applyFont="1" applyFill="1" applyBorder="1" applyAlignment="1">
      <alignment vertical="center" shrinkToFit="1"/>
    </xf>
    <xf numFmtId="38" fontId="3" fillId="0" borderId="29" xfId="1" applyFont="1" applyFill="1" applyBorder="1">
      <alignment vertical="center"/>
    </xf>
    <xf numFmtId="38" fontId="3" fillId="0" borderId="8" xfId="1" applyFont="1" applyFill="1" applyBorder="1" applyAlignment="1">
      <alignment vertical="center" shrinkToFit="1"/>
    </xf>
    <xf numFmtId="176" fontId="3" fillId="3" borderId="29" xfId="2" applyNumberFormat="1" applyFont="1" applyFill="1" applyBorder="1" applyAlignment="1">
      <alignment vertical="center"/>
    </xf>
    <xf numFmtId="38" fontId="3" fillId="0" borderId="44" xfId="1" applyFont="1" applyFill="1" applyBorder="1" applyAlignment="1">
      <alignment vertical="center" shrinkToFit="1"/>
    </xf>
    <xf numFmtId="38" fontId="3" fillId="0" borderId="43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38" fontId="3" fillId="0" borderId="0" xfId="1" applyFont="1">
      <alignment vertical="center"/>
    </xf>
    <xf numFmtId="38" fontId="3" fillId="0" borderId="49" xfId="1" applyFont="1" applyBorder="1">
      <alignment vertical="center"/>
    </xf>
    <xf numFmtId="38" fontId="3" fillId="0" borderId="50" xfId="1" applyFont="1" applyBorder="1">
      <alignment vertical="center"/>
    </xf>
    <xf numFmtId="38" fontId="3" fillId="0" borderId="15" xfId="1" applyFont="1" applyBorder="1">
      <alignment vertical="center"/>
    </xf>
    <xf numFmtId="38" fontId="3" fillId="0" borderId="47" xfId="1" applyFont="1" applyBorder="1">
      <alignment vertical="center"/>
    </xf>
    <xf numFmtId="38" fontId="3" fillId="0" borderId="48" xfId="1" applyFont="1" applyBorder="1">
      <alignment vertical="center"/>
    </xf>
    <xf numFmtId="176" fontId="3" fillId="0" borderId="48" xfId="1" applyNumberFormat="1" applyFont="1" applyBorder="1">
      <alignment vertical="center"/>
    </xf>
    <xf numFmtId="38" fontId="3" fillId="0" borderId="52" xfId="1" applyFont="1" applyBorder="1">
      <alignment vertical="center"/>
    </xf>
    <xf numFmtId="38" fontId="3" fillId="0" borderId="53" xfId="1" applyFont="1" applyBorder="1">
      <alignment vertical="center"/>
    </xf>
    <xf numFmtId="38" fontId="3" fillId="0" borderId="54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176" fontId="3" fillId="0" borderId="57" xfId="1" applyNumberFormat="1" applyFont="1" applyBorder="1">
      <alignment vertical="center"/>
    </xf>
    <xf numFmtId="38" fontId="3" fillId="0" borderId="58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59" xfId="1" applyFont="1" applyBorder="1">
      <alignment vertical="center"/>
    </xf>
    <xf numFmtId="38" fontId="3" fillId="0" borderId="60" xfId="1" applyFont="1" applyBorder="1">
      <alignment vertical="center"/>
    </xf>
    <xf numFmtId="38" fontId="3" fillId="0" borderId="61" xfId="1" applyFont="1" applyBorder="1">
      <alignment vertical="center"/>
    </xf>
    <xf numFmtId="176" fontId="3" fillId="0" borderId="62" xfId="1" applyNumberFormat="1" applyFont="1" applyBorder="1">
      <alignment vertical="center"/>
    </xf>
    <xf numFmtId="38" fontId="3" fillId="0" borderId="57" xfId="1" applyFont="1" applyBorder="1">
      <alignment vertical="center"/>
    </xf>
    <xf numFmtId="38" fontId="3" fillId="0" borderId="62" xfId="1" applyFont="1" applyBorder="1">
      <alignment vertical="center"/>
    </xf>
    <xf numFmtId="38" fontId="3" fillId="0" borderId="63" xfId="1" applyFont="1" applyBorder="1">
      <alignment vertical="center"/>
    </xf>
    <xf numFmtId="38" fontId="3" fillId="0" borderId="64" xfId="1" applyFont="1" applyBorder="1">
      <alignment vertical="center"/>
    </xf>
    <xf numFmtId="38" fontId="3" fillId="0" borderId="38" xfId="1" applyFont="1" applyBorder="1">
      <alignment vertical="center"/>
    </xf>
    <xf numFmtId="38" fontId="3" fillId="0" borderId="65" xfId="1" applyFont="1" applyBorder="1">
      <alignment vertical="center"/>
    </xf>
    <xf numFmtId="38" fontId="3" fillId="0" borderId="66" xfId="1" applyFont="1" applyBorder="1">
      <alignment vertical="center"/>
    </xf>
    <xf numFmtId="38" fontId="3" fillId="0" borderId="67" xfId="1" applyFont="1" applyBorder="1">
      <alignment vertical="center"/>
    </xf>
    <xf numFmtId="38" fontId="3" fillId="0" borderId="68" xfId="1" applyFont="1" applyBorder="1">
      <alignment vertical="center"/>
    </xf>
    <xf numFmtId="38" fontId="3" fillId="0" borderId="69" xfId="1" applyFont="1" applyBorder="1">
      <alignment vertical="center"/>
    </xf>
    <xf numFmtId="38" fontId="3" fillId="0" borderId="70" xfId="1" applyFont="1" applyBorder="1">
      <alignment vertical="center"/>
    </xf>
    <xf numFmtId="38" fontId="3" fillId="0" borderId="71" xfId="1" applyFont="1" applyBorder="1">
      <alignment vertical="center"/>
    </xf>
    <xf numFmtId="38" fontId="3" fillId="0" borderId="72" xfId="1" applyFont="1" applyBorder="1">
      <alignment vertical="center"/>
    </xf>
    <xf numFmtId="38" fontId="3" fillId="0" borderId="73" xfId="1" applyFont="1" applyBorder="1">
      <alignment vertical="center"/>
    </xf>
    <xf numFmtId="38" fontId="3" fillId="0" borderId="74" xfId="1" applyFont="1" applyBorder="1">
      <alignment vertical="center"/>
    </xf>
    <xf numFmtId="38" fontId="3" fillId="0" borderId="75" xfId="1" applyFont="1" applyBorder="1" applyAlignment="1">
      <alignment vertical="center" shrinkToFit="1"/>
    </xf>
    <xf numFmtId="38" fontId="3" fillId="0" borderId="76" xfId="1" applyFont="1" applyBorder="1" applyAlignment="1">
      <alignment vertical="center" shrinkToFit="1"/>
    </xf>
    <xf numFmtId="176" fontId="3" fillId="0" borderId="76" xfId="1" applyNumberFormat="1" applyFont="1" applyBorder="1">
      <alignment vertical="center"/>
    </xf>
    <xf numFmtId="0" fontId="9" fillId="0" borderId="0" xfId="0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77" xfId="1" applyFont="1" applyBorder="1">
      <alignment vertical="center"/>
    </xf>
    <xf numFmtId="38" fontId="3" fillId="0" borderId="78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39" xfId="1" applyFont="1" applyBorder="1">
      <alignment vertical="center"/>
    </xf>
    <xf numFmtId="38" fontId="3" fillId="0" borderId="79" xfId="1" applyFont="1" applyBorder="1">
      <alignment vertical="center"/>
    </xf>
    <xf numFmtId="176" fontId="3" fillId="0" borderId="4" xfId="1" applyNumberFormat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81" xfId="1" applyFont="1" applyBorder="1">
      <alignment vertical="center"/>
    </xf>
    <xf numFmtId="176" fontId="3" fillId="0" borderId="28" xfId="1" applyNumberFormat="1" applyFont="1" applyBorder="1">
      <alignment vertical="center"/>
    </xf>
    <xf numFmtId="38" fontId="3" fillId="0" borderId="11" xfId="1" applyFont="1" applyBorder="1">
      <alignment vertical="center"/>
    </xf>
    <xf numFmtId="176" fontId="3" fillId="0" borderId="41" xfId="1" applyNumberFormat="1" applyFont="1" applyBorder="1">
      <alignment vertical="center"/>
    </xf>
    <xf numFmtId="38" fontId="3" fillId="0" borderId="83" xfId="1" applyFont="1" applyBorder="1">
      <alignment vertical="center"/>
    </xf>
    <xf numFmtId="38" fontId="3" fillId="0" borderId="84" xfId="1" applyFont="1" applyBorder="1">
      <alignment vertical="center"/>
    </xf>
    <xf numFmtId="176" fontId="3" fillId="0" borderId="43" xfId="1" applyNumberFormat="1" applyFont="1" applyBorder="1">
      <alignment vertical="center"/>
    </xf>
    <xf numFmtId="38" fontId="3" fillId="0" borderId="42" xfId="1" applyFont="1" applyBorder="1" applyAlignment="1">
      <alignment horizontal="center" vertical="center"/>
    </xf>
    <xf numFmtId="38" fontId="3" fillId="0" borderId="85" xfId="1" applyFont="1" applyBorder="1">
      <alignment vertical="center"/>
    </xf>
    <xf numFmtId="38" fontId="3" fillId="0" borderId="86" xfId="1" applyFont="1" applyBorder="1">
      <alignment vertical="center"/>
    </xf>
    <xf numFmtId="38" fontId="3" fillId="0" borderId="86" xfId="1" applyFont="1" applyBorder="1" applyAlignment="1">
      <alignment vertical="center" shrinkToFit="1"/>
    </xf>
    <xf numFmtId="38" fontId="3" fillId="0" borderId="57" xfId="1" applyFont="1" applyBorder="1" applyAlignment="1">
      <alignment vertical="center" shrinkToFit="1"/>
    </xf>
    <xf numFmtId="38" fontId="3" fillId="0" borderId="87" xfId="1" applyFont="1" applyBorder="1">
      <alignment vertical="center"/>
    </xf>
    <xf numFmtId="38" fontId="3" fillId="0" borderId="88" xfId="1" applyFont="1" applyBorder="1">
      <alignment vertical="center"/>
    </xf>
    <xf numFmtId="38" fontId="3" fillId="0" borderId="88" xfId="1" applyFont="1" applyFill="1" applyBorder="1">
      <alignment vertical="center"/>
    </xf>
    <xf numFmtId="176" fontId="3" fillId="0" borderId="61" xfId="1" applyNumberFormat="1" applyFont="1" applyBorder="1">
      <alignment vertical="center"/>
    </xf>
    <xf numFmtId="38" fontId="3" fillId="0" borderId="86" xfId="1" applyFont="1" applyFill="1" applyBorder="1">
      <alignment vertical="center"/>
    </xf>
    <xf numFmtId="177" fontId="3" fillId="0" borderId="0" xfId="1" applyNumberFormat="1" applyFont="1" applyFill="1" applyBorder="1" applyAlignment="1">
      <alignment horizontal="left" vertical="center"/>
    </xf>
    <xf numFmtId="38" fontId="3" fillId="0" borderId="83" xfId="1" applyFont="1" applyFill="1" applyBorder="1">
      <alignment vertical="center"/>
    </xf>
    <xf numFmtId="176" fontId="3" fillId="0" borderId="56" xfId="1" applyNumberFormat="1" applyFont="1" applyBorder="1">
      <alignment vertical="center"/>
    </xf>
    <xf numFmtId="38" fontId="3" fillId="0" borderId="44" xfId="1" applyFont="1" applyBorder="1">
      <alignment vertical="center"/>
    </xf>
    <xf numFmtId="38" fontId="3" fillId="0" borderId="89" xfId="1" applyFont="1" applyBorder="1">
      <alignment vertical="center"/>
    </xf>
    <xf numFmtId="177" fontId="3" fillId="0" borderId="44" xfId="1" applyNumberFormat="1" applyFont="1" applyBorder="1" applyAlignment="1">
      <alignment horizontal="center" vertical="center" shrinkToFit="1"/>
    </xf>
    <xf numFmtId="177" fontId="3" fillId="0" borderId="84" xfId="1" applyNumberFormat="1" applyFont="1" applyBorder="1" applyAlignment="1">
      <alignment horizontal="center" vertical="center" shrinkToFit="1"/>
    </xf>
    <xf numFmtId="38" fontId="5" fillId="0" borderId="42" xfId="1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8" fontId="3" fillId="0" borderId="42" xfId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5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38" fontId="3" fillId="0" borderId="27" xfId="1" applyFont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38" fontId="3" fillId="0" borderId="23" xfId="1" applyFont="1" applyBorder="1" applyAlignment="1">
      <alignment vertical="center" shrinkToFit="1"/>
    </xf>
    <xf numFmtId="0" fontId="5" fillId="0" borderId="27" xfId="0" applyFont="1" applyBorder="1" applyAlignment="1">
      <alignment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3" fillId="0" borderId="8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4" xfId="1" applyFont="1" applyBorder="1" applyAlignment="1">
      <alignment horizontal="center" vertical="center" shrinkToFit="1"/>
    </xf>
    <xf numFmtId="38" fontId="3" fillId="2" borderId="5" xfId="1" applyFont="1" applyFill="1" applyBorder="1" applyAlignment="1">
      <alignment horizontal="center" vertical="center" shrinkToFit="1"/>
    </xf>
    <xf numFmtId="38" fontId="3" fillId="2" borderId="6" xfId="1" applyFont="1" applyFill="1" applyBorder="1" applyAlignment="1">
      <alignment horizontal="center" vertical="center" shrinkToFit="1"/>
    </xf>
    <xf numFmtId="38" fontId="3" fillId="2" borderId="3" xfId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center" vertical="center" shrinkToFit="1"/>
    </xf>
    <xf numFmtId="38" fontId="3" fillId="0" borderId="42" xfId="1" applyFont="1" applyFill="1" applyBorder="1" applyAlignment="1">
      <alignment horizontal="center" vertical="center" shrinkToFit="1"/>
    </xf>
    <xf numFmtId="38" fontId="3" fillId="0" borderId="43" xfId="1" applyFont="1" applyFill="1" applyBorder="1" applyAlignment="1">
      <alignment horizontal="center" vertical="center" shrinkToFit="1"/>
    </xf>
    <xf numFmtId="38" fontId="3" fillId="0" borderId="42" xfId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76" fontId="3" fillId="2" borderId="43" xfId="2" applyNumberFormat="1" applyFont="1" applyFill="1" applyBorder="1" applyAlignment="1">
      <alignment vertical="center" shrinkToFit="1"/>
    </xf>
    <xf numFmtId="176" fontId="3" fillId="2" borderId="44" xfId="2" applyNumberFormat="1" applyFont="1" applyFill="1" applyBorder="1" applyAlignment="1">
      <alignment vertical="center" shrinkToFit="1"/>
    </xf>
  </cellXfs>
  <cellStyles count="3">
    <cellStyle name="パーセント 2" xfId="2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3"/>
  <sheetViews>
    <sheetView tabSelected="1" view="pageBreakPreview" zoomScale="90" zoomScaleNormal="100" zoomScaleSheetLayoutView="90" workbookViewId="0">
      <selection activeCell="P29" sqref="P29"/>
    </sheetView>
  </sheetViews>
  <sheetFormatPr defaultColWidth="9" defaultRowHeight="13.2" x14ac:dyDescent="0.45"/>
  <cols>
    <col min="1" max="1" width="3.59765625" style="56" customWidth="1"/>
    <col min="2" max="2" width="3.09765625" style="56" customWidth="1"/>
    <col min="3" max="3" width="22.09765625" style="56" customWidth="1"/>
    <col min="4" max="9" width="10.3984375" style="56" customWidth="1"/>
    <col min="10" max="10" width="9.59765625" style="56" customWidth="1"/>
    <col min="11" max="16384" width="9" style="56"/>
  </cols>
  <sheetData>
    <row r="1" spans="2:10" ht="6" customHeight="1" x14ac:dyDescent="0.45"/>
    <row r="2" spans="2:10" ht="23.25" customHeight="1" x14ac:dyDescent="0.2">
      <c r="B2" s="57" t="s">
        <v>66</v>
      </c>
      <c r="J2" s="58"/>
    </row>
    <row r="3" spans="2:10" ht="3.75" customHeight="1" thickBot="1" x14ac:dyDescent="0.5">
      <c r="B3" s="59"/>
      <c r="J3" s="58"/>
    </row>
    <row r="4" spans="2:10" ht="13.5" customHeight="1" x14ac:dyDescent="0.45">
      <c r="B4" s="224" t="s">
        <v>0</v>
      </c>
      <c r="C4" s="234"/>
      <c r="D4" s="237" t="s">
        <v>1</v>
      </c>
      <c r="E4" s="238"/>
      <c r="F4" s="239" t="s">
        <v>2</v>
      </c>
      <c r="G4" s="240"/>
      <c r="H4" s="241" t="s">
        <v>3</v>
      </c>
      <c r="I4" s="242"/>
    </row>
    <row r="5" spans="2:10" ht="13.5" customHeight="1" thickBot="1" x14ac:dyDescent="0.5">
      <c r="B5" s="235"/>
      <c r="C5" s="236"/>
      <c r="D5" s="1" t="s">
        <v>4</v>
      </c>
      <c r="E5" s="2" t="s">
        <v>5</v>
      </c>
      <c r="F5" s="3" t="s">
        <v>4</v>
      </c>
      <c r="G5" s="4" t="s">
        <v>6</v>
      </c>
      <c r="H5" s="5" t="s">
        <v>4</v>
      </c>
      <c r="I5" s="6" t="s">
        <v>6</v>
      </c>
    </row>
    <row r="6" spans="2:10" ht="13.5" customHeight="1" x14ac:dyDescent="0.45">
      <c r="B6" s="7" t="s">
        <v>7</v>
      </c>
      <c r="C6" s="60"/>
      <c r="D6" s="8">
        <f>SUM(D7:D12)</f>
        <v>875</v>
      </c>
      <c r="E6" s="9">
        <f>SUM(E7:E12)</f>
        <v>3994000</v>
      </c>
      <c r="F6" s="61">
        <v>1.099</v>
      </c>
      <c r="G6" s="62">
        <v>1.169</v>
      </c>
      <c r="H6" s="63">
        <f>D6/$D$34</f>
        <v>0.38854351687388988</v>
      </c>
      <c r="I6" s="64">
        <f>E6/$E$34</f>
        <v>0.15825832473855381</v>
      </c>
    </row>
    <row r="7" spans="2:10" ht="13.5" customHeight="1" x14ac:dyDescent="0.45">
      <c r="B7" s="22"/>
      <c r="C7" s="11" t="s">
        <v>8</v>
      </c>
      <c r="D7" s="65">
        <v>164</v>
      </c>
      <c r="E7" s="66">
        <v>995639</v>
      </c>
      <c r="F7" s="67">
        <v>0.95899999999999996</v>
      </c>
      <c r="G7" s="68">
        <v>0.90800000000000003</v>
      </c>
      <c r="H7" s="69"/>
      <c r="I7" s="70"/>
    </row>
    <row r="8" spans="2:10" ht="13.5" customHeight="1" x14ac:dyDescent="0.45">
      <c r="B8" s="22"/>
      <c r="C8" s="10" t="s">
        <v>9</v>
      </c>
      <c r="D8" s="71">
        <v>0</v>
      </c>
      <c r="E8" s="72">
        <v>0</v>
      </c>
      <c r="F8" s="38" t="s">
        <v>10</v>
      </c>
      <c r="G8" s="73" t="s">
        <v>10</v>
      </c>
      <c r="H8" s="69"/>
      <c r="I8" s="74"/>
    </row>
    <row r="9" spans="2:10" ht="13.5" customHeight="1" x14ac:dyDescent="0.45">
      <c r="B9" s="22"/>
      <c r="C9" s="11" t="s">
        <v>11</v>
      </c>
      <c r="D9" s="65">
        <v>686</v>
      </c>
      <c r="E9" s="66">
        <v>2884861</v>
      </c>
      <c r="F9" s="67">
        <v>1.171</v>
      </c>
      <c r="G9" s="75">
        <v>1.343</v>
      </c>
      <c r="H9" s="69"/>
      <c r="I9" s="74"/>
    </row>
    <row r="10" spans="2:10" ht="13.5" customHeight="1" x14ac:dyDescent="0.45">
      <c r="B10" s="22"/>
      <c r="C10" s="12" t="s">
        <v>12</v>
      </c>
      <c r="D10" s="76">
        <v>12</v>
      </c>
      <c r="E10" s="77">
        <v>49500</v>
      </c>
      <c r="F10" s="67">
        <v>0.66700000000000004</v>
      </c>
      <c r="G10" s="75">
        <v>0.57199999999999995</v>
      </c>
      <c r="H10" s="69"/>
      <c r="I10" s="74"/>
    </row>
    <row r="11" spans="2:10" ht="13.5" customHeight="1" x14ac:dyDescent="0.45">
      <c r="B11" s="22"/>
      <c r="C11" s="12" t="s">
        <v>13</v>
      </c>
      <c r="D11" s="71">
        <v>13</v>
      </c>
      <c r="E11" s="72">
        <v>64000</v>
      </c>
      <c r="F11" s="67">
        <v>0.61899999999999999</v>
      </c>
      <c r="G11" s="75">
        <v>0.74399999999999999</v>
      </c>
      <c r="H11" s="69"/>
      <c r="I11" s="74"/>
    </row>
    <row r="12" spans="2:10" ht="13.5" customHeight="1" thickBot="1" x14ac:dyDescent="0.5">
      <c r="B12" s="78"/>
      <c r="C12" s="13" t="s">
        <v>14</v>
      </c>
      <c r="D12" s="78">
        <v>0</v>
      </c>
      <c r="E12" s="79">
        <v>0</v>
      </c>
      <c r="F12" s="14" t="s">
        <v>10</v>
      </c>
      <c r="G12" s="15" t="s">
        <v>10</v>
      </c>
      <c r="H12" s="16"/>
      <c r="I12" s="17"/>
    </row>
    <row r="13" spans="2:10" ht="13.5" customHeight="1" x14ac:dyDescent="0.45">
      <c r="B13" s="18" t="s">
        <v>15</v>
      </c>
      <c r="C13" s="80"/>
      <c r="D13" s="8">
        <f>SUM(D14:D22)</f>
        <v>738</v>
      </c>
      <c r="E13" s="19">
        <f>SUM(E14:E22)</f>
        <v>8832739</v>
      </c>
      <c r="F13" s="81">
        <v>1.206</v>
      </c>
      <c r="G13" s="82">
        <v>1.22</v>
      </c>
      <c r="H13" s="83">
        <f>D13/$D$34</f>
        <v>0.32770870337477798</v>
      </c>
      <c r="I13" s="64">
        <f>E13/$E$34</f>
        <v>0.34998860215144939</v>
      </c>
    </row>
    <row r="14" spans="2:10" ht="13.5" customHeight="1" x14ac:dyDescent="0.45">
      <c r="B14" s="18"/>
      <c r="C14" s="84" t="s">
        <v>16</v>
      </c>
      <c r="D14" s="20">
        <v>60</v>
      </c>
      <c r="E14" s="21">
        <v>1681000</v>
      </c>
      <c r="F14" s="85">
        <v>4</v>
      </c>
      <c r="G14" s="86">
        <v>3.403</v>
      </c>
      <c r="H14" s="87"/>
      <c r="I14" s="74"/>
    </row>
    <row r="15" spans="2:10" ht="13.5" customHeight="1" x14ac:dyDescent="0.45">
      <c r="B15" s="22"/>
      <c r="C15" s="88" t="s">
        <v>17</v>
      </c>
      <c r="D15" s="71">
        <v>8</v>
      </c>
      <c r="E15" s="89">
        <v>103100</v>
      </c>
      <c r="F15" s="23">
        <v>2.6669999999999998</v>
      </c>
      <c r="G15" s="24">
        <v>2.2909999999999999</v>
      </c>
      <c r="H15" s="25"/>
      <c r="I15" s="26"/>
    </row>
    <row r="16" spans="2:10" ht="13.5" customHeight="1" x14ac:dyDescent="0.45">
      <c r="B16" s="22"/>
      <c r="C16" s="88" t="s">
        <v>18</v>
      </c>
      <c r="D16" s="71">
        <v>0</v>
      </c>
      <c r="E16" s="89">
        <v>0</v>
      </c>
      <c r="F16" s="27">
        <v>0</v>
      </c>
      <c r="G16" s="28">
        <v>0</v>
      </c>
      <c r="H16" s="25"/>
      <c r="I16" s="26"/>
    </row>
    <row r="17" spans="2:9" ht="13.5" customHeight="1" x14ac:dyDescent="0.45">
      <c r="B17" s="22"/>
      <c r="C17" s="88" t="s">
        <v>19</v>
      </c>
      <c r="D17" s="71">
        <v>0</v>
      </c>
      <c r="E17" s="89">
        <v>0</v>
      </c>
      <c r="F17" s="29" t="s">
        <v>10</v>
      </c>
      <c r="G17" s="30" t="s">
        <v>10</v>
      </c>
      <c r="H17" s="25"/>
      <c r="I17" s="26"/>
    </row>
    <row r="18" spans="2:9" ht="13.5" customHeight="1" x14ac:dyDescent="0.45">
      <c r="B18" s="22"/>
      <c r="C18" s="88" t="s">
        <v>20</v>
      </c>
      <c r="D18" s="71">
        <v>419</v>
      </c>
      <c r="E18" s="89">
        <v>2622850</v>
      </c>
      <c r="F18" s="31">
        <v>0.98599999999999999</v>
      </c>
      <c r="G18" s="32">
        <v>0.879</v>
      </c>
      <c r="H18" s="25"/>
      <c r="I18" s="26"/>
    </row>
    <row r="19" spans="2:9" ht="13.5" customHeight="1" x14ac:dyDescent="0.45">
      <c r="B19" s="22"/>
      <c r="C19" s="88" t="s">
        <v>21</v>
      </c>
      <c r="D19" s="71">
        <v>146</v>
      </c>
      <c r="E19" s="89">
        <v>2012880</v>
      </c>
      <c r="F19" s="23">
        <v>1.6779999999999999</v>
      </c>
      <c r="G19" s="24">
        <v>1.518</v>
      </c>
      <c r="H19" s="25"/>
      <c r="I19" s="26"/>
    </row>
    <row r="20" spans="2:9" ht="13.5" customHeight="1" x14ac:dyDescent="0.45">
      <c r="B20" s="22"/>
      <c r="C20" s="88" t="s">
        <v>67</v>
      </c>
      <c r="D20" s="71">
        <v>2</v>
      </c>
      <c r="E20" s="89">
        <v>15310</v>
      </c>
      <c r="F20" s="33" t="s">
        <v>10</v>
      </c>
      <c r="G20" s="34" t="s">
        <v>10</v>
      </c>
      <c r="H20" s="25"/>
      <c r="I20" s="26"/>
    </row>
    <row r="21" spans="2:9" ht="13.5" customHeight="1" x14ac:dyDescent="0.45">
      <c r="B21" s="22"/>
      <c r="C21" s="90" t="s">
        <v>22</v>
      </c>
      <c r="D21" s="91">
        <v>84</v>
      </c>
      <c r="E21" s="92">
        <v>1663100</v>
      </c>
      <c r="F21" s="93">
        <v>1.474</v>
      </c>
      <c r="G21" s="94">
        <v>1.304</v>
      </c>
      <c r="H21" s="95"/>
      <c r="I21" s="96"/>
    </row>
    <row r="22" spans="2:9" ht="13.5" customHeight="1" thickBot="1" x14ac:dyDescent="0.5">
      <c r="B22" s="22"/>
      <c r="C22" s="90" t="s">
        <v>23</v>
      </c>
      <c r="D22" s="97">
        <v>19</v>
      </c>
      <c r="E22" s="98">
        <v>734499</v>
      </c>
      <c r="F22" s="99">
        <v>0.79200000000000004</v>
      </c>
      <c r="G22" s="100">
        <v>0.67600000000000005</v>
      </c>
      <c r="H22" s="101"/>
      <c r="I22" s="102"/>
    </row>
    <row r="23" spans="2:9" ht="13.5" customHeight="1" x14ac:dyDescent="0.45">
      <c r="B23" s="7" t="s">
        <v>24</v>
      </c>
      <c r="C23" s="103"/>
      <c r="D23" s="8">
        <f>SUM(D24:D28)</f>
        <v>158</v>
      </c>
      <c r="E23" s="9">
        <f>SUM(E24:E28)</f>
        <v>2098741</v>
      </c>
      <c r="F23" s="104">
        <v>0.34100000000000003</v>
      </c>
      <c r="G23" s="105">
        <v>0.29299999999999998</v>
      </c>
      <c r="H23" s="63">
        <f>D23/$D$34</f>
        <v>7.0159857904085257E-2</v>
      </c>
      <c r="I23" s="64">
        <f>E23/$E$34</f>
        <v>8.3160549504285711E-2</v>
      </c>
    </row>
    <row r="24" spans="2:9" ht="13.5" customHeight="1" x14ac:dyDescent="0.45">
      <c r="B24" s="22"/>
      <c r="C24" s="88" t="s">
        <v>25</v>
      </c>
      <c r="D24" s="91">
        <v>102</v>
      </c>
      <c r="E24" s="106">
        <v>1189736</v>
      </c>
      <c r="F24" s="107">
        <v>0.26800000000000002</v>
      </c>
      <c r="G24" s="108">
        <v>0.214</v>
      </c>
      <c r="H24" s="109"/>
      <c r="I24" s="96"/>
    </row>
    <row r="25" spans="2:9" ht="13.5" customHeight="1" x14ac:dyDescent="0.45">
      <c r="B25" s="22"/>
      <c r="C25" s="88" t="s">
        <v>26</v>
      </c>
      <c r="D25" s="91">
        <v>0</v>
      </c>
      <c r="E25" s="106">
        <v>0</v>
      </c>
      <c r="F25" s="110" t="s">
        <v>10</v>
      </c>
      <c r="G25" s="111" t="s">
        <v>10</v>
      </c>
      <c r="H25" s="109"/>
      <c r="I25" s="96"/>
    </row>
    <row r="26" spans="2:9" ht="13.5" customHeight="1" x14ac:dyDescent="0.45">
      <c r="B26" s="22"/>
      <c r="C26" s="88" t="s">
        <v>27</v>
      </c>
      <c r="D26" s="91">
        <v>52</v>
      </c>
      <c r="E26" s="106">
        <v>881579</v>
      </c>
      <c r="F26" s="107">
        <v>0.8</v>
      </c>
      <c r="G26" s="108">
        <v>0.747</v>
      </c>
      <c r="H26" s="109"/>
      <c r="I26" s="96"/>
    </row>
    <row r="27" spans="2:9" ht="13.5" customHeight="1" x14ac:dyDescent="0.45">
      <c r="B27" s="22"/>
      <c r="C27" s="88" t="s">
        <v>28</v>
      </c>
      <c r="D27" s="91">
        <v>4</v>
      </c>
      <c r="E27" s="106">
        <v>27426</v>
      </c>
      <c r="F27" s="112">
        <v>0.66700000000000004</v>
      </c>
      <c r="G27" s="113">
        <v>0.34499999999999997</v>
      </c>
      <c r="H27" s="109"/>
      <c r="I27" s="96"/>
    </row>
    <row r="28" spans="2:9" ht="13.5" customHeight="1" thickBot="1" x14ac:dyDescent="0.5">
      <c r="B28" s="22"/>
      <c r="C28" s="88" t="s">
        <v>29</v>
      </c>
      <c r="D28" s="91">
        <v>0</v>
      </c>
      <c r="E28" s="106">
        <v>0</v>
      </c>
      <c r="F28" s="110" t="s">
        <v>10</v>
      </c>
      <c r="G28" s="111" t="s">
        <v>10</v>
      </c>
      <c r="H28" s="109"/>
      <c r="I28" s="96"/>
    </row>
    <row r="29" spans="2:9" ht="13.5" customHeight="1" x14ac:dyDescent="0.45">
      <c r="B29" s="7" t="s">
        <v>30</v>
      </c>
      <c r="C29" s="60"/>
      <c r="D29" s="114">
        <f>SUM(D31:D33)</f>
        <v>481</v>
      </c>
      <c r="E29" s="115">
        <f>SUM(E30:E33)</f>
        <v>10311739</v>
      </c>
      <c r="F29" s="35">
        <v>0.161</v>
      </c>
      <c r="G29" s="36">
        <v>0.17</v>
      </c>
      <c r="H29" s="63">
        <f>D29/D34</f>
        <v>0.2135879218472469</v>
      </c>
      <c r="I29" s="64">
        <f>E29/E34</f>
        <v>0.40859252360571108</v>
      </c>
    </row>
    <row r="30" spans="2:9" ht="13.5" customHeight="1" x14ac:dyDescent="0.45">
      <c r="B30" s="18"/>
      <c r="C30" s="116" t="s">
        <v>31</v>
      </c>
      <c r="D30" s="117">
        <v>0</v>
      </c>
      <c r="E30" s="118">
        <v>0</v>
      </c>
      <c r="F30" s="38" t="s">
        <v>10</v>
      </c>
      <c r="G30" s="39" t="s">
        <v>10</v>
      </c>
      <c r="H30" s="119"/>
      <c r="I30" s="120"/>
    </row>
    <row r="31" spans="2:9" ht="13.5" customHeight="1" x14ac:dyDescent="0.45">
      <c r="B31" s="37"/>
      <c r="C31" s="116" t="s">
        <v>32</v>
      </c>
      <c r="D31" s="117">
        <v>0</v>
      </c>
      <c r="E31" s="118">
        <v>0</v>
      </c>
      <c r="F31" s="38" t="s">
        <v>10</v>
      </c>
      <c r="G31" s="39" t="s">
        <v>10</v>
      </c>
      <c r="H31" s="121"/>
      <c r="I31" s="122"/>
    </row>
    <row r="32" spans="2:9" ht="13.5" customHeight="1" x14ac:dyDescent="0.45">
      <c r="B32" s="37"/>
      <c r="C32" s="123" t="s">
        <v>68</v>
      </c>
      <c r="D32" s="117">
        <v>150</v>
      </c>
      <c r="E32" s="118">
        <v>2485300</v>
      </c>
      <c r="F32" s="38" t="s">
        <v>10</v>
      </c>
      <c r="G32" s="39" t="s">
        <v>10</v>
      </c>
      <c r="H32" s="121"/>
      <c r="I32" s="122"/>
    </row>
    <row r="33" spans="2:10" ht="13.5" customHeight="1" thickBot="1" x14ac:dyDescent="0.5">
      <c r="B33" s="40"/>
      <c r="C33" s="124" t="s">
        <v>69</v>
      </c>
      <c r="D33" s="125">
        <v>331</v>
      </c>
      <c r="E33" s="126">
        <v>7826439</v>
      </c>
      <c r="F33" s="38" t="s">
        <v>10</v>
      </c>
      <c r="G33" s="39" t="s">
        <v>10</v>
      </c>
      <c r="H33" s="127"/>
      <c r="I33" s="122"/>
    </row>
    <row r="34" spans="2:10" ht="13.5" customHeight="1" thickBot="1" x14ac:dyDescent="0.5">
      <c r="B34" s="243" t="s">
        <v>33</v>
      </c>
      <c r="C34" s="244"/>
      <c r="D34" s="128">
        <f>D6+D13+D23+D29</f>
        <v>2252</v>
      </c>
      <c r="E34" s="129">
        <f>E6+E13+E23+E29</f>
        <v>25237219</v>
      </c>
      <c r="F34" s="41">
        <v>0.46300000000000002</v>
      </c>
      <c r="G34" s="42">
        <v>0.32100000000000001</v>
      </c>
      <c r="H34" s="248">
        <f>H6+H13+H23+H29</f>
        <v>1</v>
      </c>
      <c r="I34" s="247">
        <f>I6+I13+I23+I29</f>
        <v>1</v>
      </c>
    </row>
    <row r="35" spans="2:10" ht="13.5" customHeight="1" x14ac:dyDescent="0.45">
      <c r="B35" s="43"/>
      <c r="C35" s="43"/>
      <c r="D35" s="130"/>
      <c r="E35" s="130"/>
      <c r="F35" s="44"/>
      <c r="G35" s="44"/>
      <c r="H35" s="44"/>
      <c r="I35" s="44"/>
    </row>
    <row r="36" spans="2:10" ht="6" customHeight="1" x14ac:dyDescent="0.45"/>
    <row r="37" spans="2:10" x14ac:dyDescent="0.45">
      <c r="I37" s="131" t="s">
        <v>34</v>
      </c>
    </row>
    <row r="38" spans="2:10" ht="14.4" x14ac:dyDescent="0.45">
      <c r="B38" s="59" t="s">
        <v>35</v>
      </c>
      <c r="I38" s="132" t="s">
        <v>36</v>
      </c>
    </row>
    <row r="39" spans="2:10" ht="6" customHeight="1" thickBot="1" x14ac:dyDescent="0.5">
      <c r="B39" s="59"/>
    </row>
    <row r="40" spans="2:10" ht="13.8" thickBot="1" x14ac:dyDescent="0.25">
      <c r="B40" s="245" t="s">
        <v>37</v>
      </c>
      <c r="C40" s="246"/>
      <c r="D40" s="45" t="s">
        <v>38</v>
      </c>
      <c r="E40" s="46" t="s">
        <v>39</v>
      </c>
      <c r="F40" s="46" t="s">
        <v>40</v>
      </c>
      <c r="G40" s="47" t="s">
        <v>41</v>
      </c>
      <c r="H40" s="48" t="s">
        <v>42</v>
      </c>
      <c r="I40" s="48" t="s">
        <v>43</v>
      </c>
      <c r="J40" s="133"/>
    </row>
    <row r="41" spans="2:10" x14ac:dyDescent="0.45">
      <c r="B41" s="224" t="s">
        <v>44</v>
      </c>
      <c r="C41" s="225"/>
      <c r="D41" s="134">
        <v>104</v>
      </c>
      <c r="E41" s="135">
        <v>83</v>
      </c>
      <c r="F41" s="136">
        <v>25</v>
      </c>
      <c r="G41" s="137">
        <v>90</v>
      </c>
      <c r="H41" s="138">
        <f>SUM(D41:G41)</f>
        <v>302</v>
      </c>
      <c r="I41" s="139">
        <f>ROUND(H41/$H$53,3)</f>
        <v>0.13400000000000001</v>
      </c>
      <c r="J41" s="133"/>
    </row>
    <row r="42" spans="2:10" x14ac:dyDescent="0.45">
      <c r="B42" s="226"/>
      <c r="C42" s="227"/>
      <c r="D42" s="140">
        <v>556335</v>
      </c>
      <c r="E42" s="141">
        <v>1465620</v>
      </c>
      <c r="F42" s="142">
        <v>429746</v>
      </c>
      <c r="G42" s="143">
        <v>2176946</v>
      </c>
      <c r="H42" s="144">
        <f t="shared" ref="H42:H54" si="0">SUM(D42:G42)</f>
        <v>4628647</v>
      </c>
      <c r="I42" s="145">
        <f>ROUND(H42/$H$54,3)</f>
        <v>0.183</v>
      </c>
      <c r="J42" s="133"/>
    </row>
    <row r="43" spans="2:10" x14ac:dyDescent="0.45">
      <c r="B43" s="228" t="s">
        <v>45</v>
      </c>
      <c r="C43" s="230" t="s">
        <v>46</v>
      </c>
      <c r="D43" s="146">
        <v>104</v>
      </c>
      <c r="E43" s="147">
        <v>77</v>
      </c>
      <c r="F43" s="148">
        <v>29</v>
      </c>
      <c r="G43" s="149">
        <v>66</v>
      </c>
      <c r="H43" s="150">
        <f t="shared" si="0"/>
        <v>276</v>
      </c>
      <c r="I43" s="151">
        <f>ROUND(H43/$H$53,3)</f>
        <v>0.123</v>
      </c>
      <c r="J43" s="133"/>
    </row>
    <row r="44" spans="2:10" x14ac:dyDescent="0.45">
      <c r="B44" s="229"/>
      <c r="C44" s="231"/>
      <c r="D44" s="140">
        <v>459170</v>
      </c>
      <c r="E44" s="141">
        <v>899990</v>
      </c>
      <c r="F44" s="142">
        <v>321200</v>
      </c>
      <c r="G44" s="143">
        <v>1176483</v>
      </c>
      <c r="H44" s="152">
        <f t="shared" si="0"/>
        <v>2856843</v>
      </c>
      <c r="I44" s="145">
        <f>ROUND(H44/$H$54,3)</f>
        <v>0.113</v>
      </c>
      <c r="J44" s="133"/>
    </row>
    <row r="45" spans="2:10" x14ac:dyDescent="0.45">
      <c r="B45" s="229"/>
      <c r="C45" s="232" t="s">
        <v>47</v>
      </c>
      <c r="D45" s="146">
        <v>50</v>
      </c>
      <c r="E45" s="147">
        <v>38</v>
      </c>
      <c r="F45" s="148">
        <v>11</v>
      </c>
      <c r="G45" s="149">
        <v>58</v>
      </c>
      <c r="H45" s="153">
        <f t="shared" si="0"/>
        <v>157</v>
      </c>
      <c r="I45" s="151">
        <f>ROUND(H45/$H$53,3)</f>
        <v>7.0000000000000007E-2</v>
      </c>
      <c r="J45" s="133"/>
    </row>
    <row r="46" spans="2:10" x14ac:dyDescent="0.45">
      <c r="B46" s="229"/>
      <c r="C46" s="231"/>
      <c r="D46" s="140">
        <v>306650</v>
      </c>
      <c r="E46" s="141">
        <v>624400</v>
      </c>
      <c r="F46" s="142">
        <v>206283</v>
      </c>
      <c r="G46" s="143">
        <v>1703543</v>
      </c>
      <c r="H46" s="144">
        <f t="shared" si="0"/>
        <v>2840876</v>
      </c>
      <c r="I46" s="145">
        <f>ROUND(H46/$H$54,3)</f>
        <v>0.113</v>
      </c>
      <c r="J46" s="133"/>
    </row>
    <row r="47" spans="2:10" x14ac:dyDescent="0.45">
      <c r="B47" s="229"/>
      <c r="C47" s="232" t="s">
        <v>48</v>
      </c>
      <c r="D47" s="146">
        <v>53</v>
      </c>
      <c r="E47" s="147">
        <v>80</v>
      </c>
      <c r="F47" s="148">
        <v>6</v>
      </c>
      <c r="G47" s="149">
        <v>25</v>
      </c>
      <c r="H47" s="150">
        <f t="shared" si="0"/>
        <v>164</v>
      </c>
      <c r="I47" s="151">
        <f>ROUND(H47/$H$53,3)</f>
        <v>7.2999999999999995E-2</v>
      </c>
      <c r="J47" s="133"/>
    </row>
    <row r="48" spans="2:10" x14ac:dyDescent="0.45">
      <c r="B48" s="229"/>
      <c r="C48" s="231"/>
      <c r="D48" s="140">
        <v>151323</v>
      </c>
      <c r="E48" s="141">
        <v>548815</v>
      </c>
      <c r="F48" s="142">
        <v>43000</v>
      </c>
      <c r="G48" s="143">
        <v>242900</v>
      </c>
      <c r="H48" s="152">
        <f t="shared" si="0"/>
        <v>986038</v>
      </c>
      <c r="I48" s="145">
        <f>ROUND(H48/$H$54,3)</f>
        <v>3.9E-2</v>
      </c>
      <c r="J48" s="133"/>
    </row>
    <row r="49" spans="2:10" x14ac:dyDescent="0.45">
      <c r="B49" s="229"/>
      <c r="C49" s="232" t="s">
        <v>49</v>
      </c>
      <c r="D49" s="146">
        <v>336</v>
      </c>
      <c r="E49" s="147">
        <v>157</v>
      </c>
      <c r="F49" s="148">
        <v>35</v>
      </c>
      <c r="G49" s="149">
        <v>129</v>
      </c>
      <c r="H49" s="153">
        <f t="shared" si="0"/>
        <v>657</v>
      </c>
      <c r="I49" s="151">
        <f>ROUND(H49/$H$53,3)</f>
        <v>0.29199999999999998</v>
      </c>
      <c r="J49" s="133"/>
    </row>
    <row r="50" spans="2:10" x14ac:dyDescent="0.45">
      <c r="B50" s="229"/>
      <c r="C50" s="231"/>
      <c r="D50" s="140">
        <v>1533429</v>
      </c>
      <c r="E50" s="141">
        <v>1738199</v>
      </c>
      <c r="F50" s="142">
        <v>405000</v>
      </c>
      <c r="G50" s="143">
        <v>2712177</v>
      </c>
      <c r="H50" s="144">
        <f t="shared" si="0"/>
        <v>6388805</v>
      </c>
      <c r="I50" s="145">
        <f>ROUND(H50/$H$54,3)</f>
        <v>0.253</v>
      </c>
      <c r="J50" s="133"/>
    </row>
    <row r="51" spans="2:10" x14ac:dyDescent="0.45">
      <c r="B51" s="229"/>
      <c r="C51" s="232" t="s">
        <v>50</v>
      </c>
      <c r="D51" s="154">
        <v>228</v>
      </c>
      <c r="E51" s="155">
        <v>303</v>
      </c>
      <c r="F51" s="156">
        <v>52</v>
      </c>
      <c r="G51" s="92">
        <v>113</v>
      </c>
      <c r="H51" s="157">
        <f t="shared" si="0"/>
        <v>696</v>
      </c>
      <c r="I51" s="151">
        <f>ROUND(H51/$H$53,3)</f>
        <v>0.309</v>
      </c>
      <c r="J51" s="133"/>
    </row>
    <row r="52" spans="2:10" ht="13.8" thickBot="1" x14ac:dyDescent="0.5">
      <c r="B52" s="229"/>
      <c r="C52" s="233"/>
      <c r="D52" s="158">
        <v>987094</v>
      </c>
      <c r="E52" s="159">
        <v>3555715</v>
      </c>
      <c r="F52" s="160">
        <v>693512</v>
      </c>
      <c r="G52" s="161">
        <v>2299691</v>
      </c>
      <c r="H52" s="152">
        <f t="shared" si="0"/>
        <v>7536012</v>
      </c>
      <c r="I52" s="145">
        <f>ROUND(H52/$H$54,3)</f>
        <v>0.29899999999999999</v>
      </c>
      <c r="J52" s="133"/>
    </row>
    <row r="53" spans="2:10" x14ac:dyDescent="0.45">
      <c r="B53" s="206" t="s">
        <v>51</v>
      </c>
      <c r="C53" s="207"/>
      <c r="D53" s="162">
        <f t="shared" ref="D53:G54" si="1">D41+D43+D45+D47+D49+D51</f>
        <v>875</v>
      </c>
      <c r="E53" s="163">
        <f t="shared" si="1"/>
        <v>738</v>
      </c>
      <c r="F53" s="163">
        <f t="shared" si="1"/>
        <v>158</v>
      </c>
      <c r="G53" s="164">
        <f t="shared" si="1"/>
        <v>481</v>
      </c>
      <c r="H53" s="138">
        <f t="shared" si="0"/>
        <v>2252</v>
      </c>
      <c r="I53" s="139">
        <f>I41+I43+I45+I47+I49+I51-0.001</f>
        <v>0.99999999999999989</v>
      </c>
      <c r="J53" s="133"/>
    </row>
    <row r="54" spans="2:10" ht="13.8" thickBot="1" x14ac:dyDescent="0.5">
      <c r="B54" s="208"/>
      <c r="C54" s="209"/>
      <c r="D54" s="165">
        <f>D42+D44+D46+D48+D50+D52-1</f>
        <v>3994000</v>
      </c>
      <c r="E54" s="166">
        <f t="shared" si="1"/>
        <v>8832739</v>
      </c>
      <c r="F54" s="166">
        <f t="shared" si="1"/>
        <v>2098741</v>
      </c>
      <c r="G54" s="167">
        <f>G42+G44+G46+G48+G50+G52-1</f>
        <v>10311739</v>
      </c>
      <c r="H54" s="168">
        <f>SUM(D54:G54)</f>
        <v>25237219</v>
      </c>
      <c r="I54" s="169">
        <f>I42+I44+I46+I48+I50+I52</f>
        <v>1</v>
      </c>
      <c r="J54" s="133"/>
    </row>
    <row r="55" spans="2:10" x14ac:dyDescent="0.45">
      <c r="B55" s="170"/>
    </row>
    <row r="56" spans="2:10" ht="14.4" x14ac:dyDescent="0.2">
      <c r="B56" s="57" t="s">
        <v>52</v>
      </c>
      <c r="I56" s="131" t="s">
        <v>53</v>
      </c>
    </row>
    <row r="57" spans="2:10" ht="3" customHeight="1" thickBot="1" x14ac:dyDescent="0.5">
      <c r="B57" s="59"/>
    </row>
    <row r="58" spans="2:10" ht="13.8" thickBot="1" x14ac:dyDescent="0.5">
      <c r="B58" s="171"/>
      <c r="C58" s="172"/>
      <c r="D58" s="49" t="s">
        <v>38</v>
      </c>
      <c r="E58" s="46" t="s">
        <v>39</v>
      </c>
      <c r="F58" s="46" t="s">
        <v>40</v>
      </c>
      <c r="G58" s="46" t="s">
        <v>41</v>
      </c>
      <c r="H58" s="48" t="s">
        <v>42</v>
      </c>
      <c r="I58" s="48" t="s">
        <v>43</v>
      </c>
      <c r="J58" s="133"/>
    </row>
    <row r="59" spans="2:10" x14ac:dyDescent="0.45">
      <c r="B59" s="50" t="s">
        <v>54</v>
      </c>
      <c r="C59" s="173"/>
      <c r="D59" s="174">
        <v>800</v>
      </c>
      <c r="E59" s="175">
        <v>534</v>
      </c>
      <c r="F59" s="175">
        <v>92</v>
      </c>
      <c r="G59" s="175">
        <v>254</v>
      </c>
      <c r="H59" s="176">
        <f>SUM(D59:G59)</f>
        <v>1680</v>
      </c>
      <c r="I59" s="177">
        <f>H59/$H$62</f>
        <v>0.74600355239786853</v>
      </c>
      <c r="J59" s="133"/>
    </row>
    <row r="60" spans="2:10" x14ac:dyDescent="0.45">
      <c r="B60" s="51" t="s">
        <v>55</v>
      </c>
      <c r="C60" s="178"/>
      <c r="D60" s="71">
        <v>61</v>
      </c>
      <c r="E60" s="179">
        <v>119</v>
      </c>
      <c r="F60" s="179">
        <v>45</v>
      </c>
      <c r="G60" s="179">
        <v>136</v>
      </c>
      <c r="H60" s="180">
        <f>SUM(D60:G60)</f>
        <v>361</v>
      </c>
      <c r="I60" s="181">
        <f>H60/$H$62</f>
        <v>0.1603019538188277</v>
      </c>
      <c r="J60" s="133"/>
    </row>
    <row r="61" spans="2:10" ht="13.8" thickBot="1" x14ac:dyDescent="0.5">
      <c r="B61" s="52" t="s">
        <v>56</v>
      </c>
      <c r="C61" s="155"/>
      <c r="D61" s="97">
        <v>14</v>
      </c>
      <c r="E61" s="182">
        <v>85</v>
      </c>
      <c r="F61" s="182">
        <v>21</v>
      </c>
      <c r="G61" s="182">
        <v>91</v>
      </c>
      <c r="H61" s="153">
        <f>SUM(D61:G61)</f>
        <v>211</v>
      </c>
      <c r="I61" s="183">
        <f>1-I59-I60</f>
        <v>9.3694493783303773E-2</v>
      </c>
      <c r="J61" s="133"/>
    </row>
    <row r="62" spans="2:10" ht="13.8" thickBot="1" x14ac:dyDescent="0.5">
      <c r="B62" s="210" t="s">
        <v>51</v>
      </c>
      <c r="C62" s="211"/>
      <c r="D62" s="78">
        <f>SUM(D59:D61)</f>
        <v>875</v>
      </c>
      <c r="E62" s="184">
        <f>SUM(E59:E61)</f>
        <v>738</v>
      </c>
      <c r="F62" s="184">
        <f>SUM(F59:F61)</f>
        <v>158</v>
      </c>
      <c r="G62" s="184">
        <f>SUM(G59:G61)</f>
        <v>481</v>
      </c>
      <c r="H62" s="185">
        <f>SUM(D62:G62)</f>
        <v>2252</v>
      </c>
      <c r="I62" s="186">
        <f>H62/H62</f>
        <v>1</v>
      </c>
      <c r="J62" s="133"/>
    </row>
    <row r="64" spans="2:10" x14ac:dyDescent="0.45">
      <c r="I64" s="131" t="s">
        <v>34</v>
      </c>
    </row>
    <row r="65" spans="2:10" ht="14.4" x14ac:dyDescent="0.2">
      <c r="B65" s="57" t="s">
        <v>57</v>
      </c>
      <c r="I65" s="132" t="s">
        <v>36</v>
      </c>
    </row>
    <row r="66" spans="2:10" ht="3" customHeight="1" thickBot="1" x14ac:dyDescent="0.5">
      <c r="B66" s="59"/>
      <c r="C66" s="133"/>
      <c r="D66" s="133"/>
      <c r="E66" s="133"/>
      <c r="F66" s="133"/>
      <c r="G66" s="133"/>
      <c r="H66" s="133"/>
      <c r="I66" s="133"/>
      <c r="J66" s="133"/>
    </row>
    <row r="67" spans="2:10" ht="13.8" thickBot="1" x14ac:dyDescent="0.5">
      <c r="B67" s="187"/>
      <c r="C67" s="172"/>
      <c r="D67" s="49" t="s">
        <v>38</v>
      </c>
      <c r="E67" s="46" t="s">
        <v>39</v>
      </c>
      <c r="F67" s="46" t="s">
        <v>40</v>
      </c>
      <c r="G67" s="46" t="s">
        <v>41</v>
      </c>
      <c r="H67" s="53" t="s">
        <v>42</v>
      </c>
      <c r="I67" s="53" t="s">
        <v>43</v>
      </c>
    </row>
    <row r="68" spans="2:10" x14ac:dyDescent="0.45">
      <c r="B68" s="212" t="s">
        <v>58</v>
      </c>
      <c r="C68" s="213"/>
      <c r="D68" s="188">
        <v>571</v>
      </c>
      <c r="E68" s="163">
        <v>299</v>
      </c>
      <c r="F68" s="163">
        <v>124</v>
      </c>
      <c r="G68" s="163">
        <v>435</v>
      </c>
      <c r="H68" s="150">
        <f t="shared" ref="H68:H75" si="2">SUM(D68:G68)</f>
        <v>1429</v>
      </c>
      <c r="I68" s="151">
        <f>H68/$H$74</f>
        <v>0.63454706927175841</v>
      </c>
    </row>
    <row r="69" spans="2:10" x14ac:dyDescent="0.45">
      <c r="B69" s="214"/>
      <c r="C69" s="215"/>
      <c r="D69" s="65">
        <v>2644529</v>
      </c>
      <c r="E69" s="189">
        <v>4448749</v>
      </c>
      <c r="F69" s="189">
        <v>1725805</v>
      </c>
      <c r="G69" s="190">
        <v>9477980</v>
      </c>
      <c r="H69" s="191">
        <f t="shared" si="2"/>
        <v>18297063</v>
      </c>
      <c r="I69" s="145">
        <f>H69/$H$75</f>
        <v>0.72500313921276349</v>
      </c>
    </row>
    <row r="70" spans="2:10" x14ac:dyDescent="0.45">
      <c r="B70" s="216" t="s">
        <v>59</v>
      </c>
      <c r="C70" s="217"/>
      <c r="D70" s="192">
        <v>177</v>
      </c>
      <c r="E70" s="193">
        <v>262</v>
      </c>
      <c r="F70" s="194">
        <v>17</v>
      </c>
      <c r="G70" s="193">
        <v>21</v>
      </c>
      <c r="H70" s="153">
        <f t="shared" si="2"/>
        <v>477</v>
      </c>
      <c r="I70" s="195">
        <f>H70/$H$74</f>
        <v>0.21181172291296627</v>
      </c>
    </row>
    <row r="71" spans="2:10" x14ac:dyDescent="0.45">
      <c r="B71" s="214"/>
      <c r="C71" s="215"/>
      <c r="D71" s="65">
        <v>684332</v>
      </c>
      <c r="E71" s="189">
        <v>3018850</v>
      </c>
      <c r="F71" s="196">
        <v>126236</v>
      </c>
      <c r="G71" s="189">
        <v>367625</v>
      </c>
      <c r="H71" s="144">
        <f t="shared" si="2"/>
        <v>4197043</v>
      </c>
      <c r="I71" s="145">
        <f>H71/$H$75</f>
        <v>0.16630370406501604</v>
      </c>
    </row>
    <row r="72" spans="2:10" x14ac:dyDescent="0.45">
      <c r="B72" s="216" t="s">
        <v>60</v>
      </c>
      <c r="C72" s="217"/>
      <c r="D72" s="192">
        <v>127</v>
      </c>
      <c r="E72" s="193">
        <v>177</v>
      </c>
      <c r="F72" s="194">
        <v>17</v>
      </c>
      <c r="G72" s="193">
        <v>25</v>
      </c>
      <c r="H72" s="157">
        <f t="shared" si="2"/>
        <v>346</v>
      </c>
      <c r="I72" s="151">
        <f>1-I68-I70</f>
        <v>0.15364120781527532</v>
      </c>
      <c r="J72" s="197"/>
    </row>
    <row r="73" spans="2:10" ht="13.8" thickBot="1" x14ac:dyDescent="0.5">
      <c r="B73" s="218"/>
      <c r="C73" s="219"/>
      <c r="D73" s="78">
        <v>665140</v>
      </c>
      <c r="E73" s="184">
        <v>1365140</v>
      </c>
      <c r="F73" s="198">
        <v>246700</v>
      </c>
      <c r="G73" s="184">
        <v>466135</v>
      </c>
      <c r="H73" s="152">
        <f t="shared" si="2"/>
        <v>2743115</v>
      </c>
      <c r="I73" s="199">
        <f>ROUND(H73/$H$75,4)</f>
        <v>0.1087</v>
      </c>
    </row>
    <row r="74" spans="2:10" x14ac:dyDescent="0.45">
      <c r="B74" s="220" t="s">
        <v>51</v>
      </c>
      <c r="C74" s="221"/>
      <c r="D74" s="162">
        <f t="shared" ref="D74:G75" si="3">D68+D70+D72</f>
        <v>875</v>
      </c>
      <c r="E74" s="163">
        <f t="shared" si="3"/>
        <v>738</v>
      </c>
      <c r="F74" s="163">
        <f t="shared" si="3"/>
        <v>158</v>
      </c>
      <c r="G74" s="164">
        <f t="shared" si="3"/>
        <v>481</v>
      </c>
      <c r="H74" s="138">
        <f t="shared" si="2"/>
        <v>2252</v>
      </c>
      <c r="I74" s="139">
        <f>I68+I70+I72</f>
        <v>1</v>
      </c>
    </row>
    <row r="75" spans="2:10" ht="13.8" thickBot="1" x14ac:dyDescent="0.5">
      <c r="B75" s="222"/>
      <c r="C75" s="223"/>
      <c r="D75" s="165">
        <f>D69+D71+D73-1</f>
        <v>3994000</v>
      </c>
      <c r="E75" s="166">
        <f t="shared" si="3"/>
        <v>8832739</v>
      </c>
      <c r="F75" s="166">
        <f t="shared" si="3"/>
        <v>2098741</v>
      </c>
      <c r="G75" s="167">
        <f>G69+G71+G73-1</f>
        <v>10311739</v>
      </c>
      <c r="H75" s="168">
        <f t="shared" si="2"/>
        <v>25237219</v>
      </c>
      <c r="I75" s="169">
        <f>I69+I71+I73</f>
        <v>1.0000068432777796</v>
      </c>
    </row>
    <row r="76" spans="2:10" ht="13.8" thickBot="1" x14ac:dyDescent="0.5">
      <c r="B76" s="54" t="s">
        <v>61</v>
      </c>
      <c r="C76" s="172"/>
      <c r="D76" s="200">
        <f>D75/D74</f>
        <v>4564.5714285714284</v>
      </c>
      <c r="E76" s="172">
        <f>E75/E74</f>
        <v>11968.481029810298</v>
      </c>
      <c r="F76" s="201">
        <f>F75/F74</f>
        <v>13283.17088607595</v>
      </c>
      <c r="G76" s="201">
        <f>G75/G74</f>
        <v>21438.126819126821</v>
      </c>
      <c r="H76" s="185">
        <f>H75/H74</f>
        <v>11206.580373001776</v>
      </c>
      <c r="I76" s="185"/>
    </row>
    <row r="78" spans="2:10" ht="14.4" x14ac:dyDescent="0.2">
      <c r="B78" s="57" t="s">
        <v>62</v>
      </c>
      <c r="C78" s="133"/>
      <c r="D78" s="133"/>
      <c r="E78" s="133"/>
      <c r="F78" s="133"/>
      <c r="G78" s="133"/>
      <c r="H78" s="133"/>
      <c r="I78" s="133"/>
      <c r="J78" s="133"/>
    </row>
    <row r="79" spans="2:10" ht="3" customHeight="1" thickBot="1" x14ac:dyDescent="0.5">
      <c r="B79" s="59"/>
      <c r="C79" s="133"/>
      <c r="D79" s="133"/>
      <c r="E79" s="133"/>
      <c r="F79" s="133"/>
      <c r="G79" s="133"/>
      <c r="H79" s="133"/>
      <c r="I79" s="133"/>
      <c r="J79" s="133"/>
    </row>
    <row r="80" spans="2:10" ht="13.8" thickBot="1" x14ac:dyDescent="0.5">
      <c r="B80" s="171"/>
      <c r="C80" s="172"/>
      <c r="D80" s="49" t="s">
        <v>38</v>
      </c>
      <c r="E80" s="46" t="s">
        <v>39</v>
      </c>
      <c r="F80" s="46" t="s">
        <v>40</v>
      </c>
      <c r="G80" s="46" t="s">
        <v>41</v>
      </c>
      <c r="H80" s="48" t="s">
        <v>63</v>
      </c>
      <c r="I80" s="133"/>
    </row>
    <row r="81" spans="2:9" ht="13.8" thickBot="1" x14ac:dyDescent="0.5">
      <c r="B81" s="204" t="s">
        <v>64</v>
      </c>
      <c r="C81" s="205"/>
      <c r="D81" s="202" t="s">
        <v>70</v>
      </c>
      <c r="E81" s="55" t="s">
        <v>65</v>
      </c>
      <c r="F81" s="55" t="s">
        <v>71</v>
      </c>
      <c r="G81" s="55" t="s">
        <v>72</v>
      </c>
      <c r="H81" s="203" t="s">
        <v>73</v>
      </c>
      <c r="I81" s="133"/>
    </row>
    <row r="82" spans="2:9" x14ac:dyDescent="0.45">
      <c r="C82" s="58"/>
      <c r="I82" s="133"/>
    </row>
    <row r="83" spans="2:9" x14ac:dyDescent="0.45">
      <c r="C83" s="58"/>
    </row>
  </sheetData>
  <mergeCells count="20">
    <mergeCell ref="B40:C40"/>
    <mergeCell ref="B4:C5"/>
    <mergeCell ref="D4:E4"/>
    <mergeCell ref="F4:G4"/>
    <mergeCell ref="H4:I4"/>
    <mergeCell ref="B34:C34"/>
    <mergeCell ref="B41:C42"/>
    <mergeCell ref="B43:B52"/>
    <mergeCell ref="C43:C44"/>
    <mergeCell ref="C45:C46"/>
    <mergeCell ref="C47:C48"/>
    <mergeCell ref="C49:C50"/>
    <mergeCell ref="C51:C52"/>
    <mergeCell ref="B81:C81"/>
    <mergeCell ref="B53:C54"/>
    <mergeCell ref="B62:C62"/>
    <mergeCell ref="B68:C69"/>
    <mergeCell ref="B70:C71"/>
    <mergeCell ref="B72:C73"/>
    <mergeCell ref="B74:C75"/>
  </mergeCells>
  <phoneticPr fontId="1"/>
  <pageMargins left="0.9055118110236221" right="0.5118110236220472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</vt:lpstr>
      <vt:lpstr>'R4'!Print_Area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2022-09-29T23:54:21Z</cp:lastPrinted>
  <dcterms:created xsi:type="dcterms:W3CDTF">2022-09-29T23:52:47Z</dcterms:created>
  <dcterms:modified xsi:type="dcterms:W3CDTF">2023-05-25T08:37:08Z</dcterms:modified>
</cp:coreProperties>
</file>